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ERKAL NO 1 TAH 2021\"/>
    </mc:Choice>
  </mc:AlternateContent>
  <xr:revisionPtr revIDLastSave="0" documentId="13_ncr:1_{45657C05-3E94-43CC-B9DB-86046D9AF05F}" xr6:coauthVersionLast="45" xr6:coauthVersionMax="45" xr10:uidLastSave="{00000000-0000-0000-0000-000000000000}"/>
  <bookViews>
    <workbookView xWindow="-120" yWindow="-120" windowWidth="20730" windowHeight="11160" activeTab="2" xr2:uid="{0D136918-8AA3-4A09-A76C-CC81B9AD00C8}"/>
  </bookViews>
  <sheets>
    <sheet name="CALK " sheetId="8" r:id="rId1"/>
    <sheet name="ASET 2020 " sheetId="7" r:id="rId2"/>
    <sheet name="Sheet1" sheetId="3" r:id="rId3"/>
    <sheet name="REALISASI" sheetId="2" r:id="rId4"/>
    <sheet name="sektoral" sheetId="1" r:id="rId5"/>
  </sheets>
  <definedNames>
    <definedName name="_xlnm.Print_Area" localSheetId="0">'CALK '!$A$1:$Y$225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3" l="1"/>
  <c r="O215" i="8" l="1"/>
  <c r="P213" i="8"/>
  <c r="S145" i="8"/>
  <c r="S146" i="8"/>
  <c r="S148" i="8"/>
  <c r="R149" i="8"/>
  <c r="S147" i="8"/>
  <c r="Q149" i="8"/>
  <c r="Q150" i="8" s="1"/>
  <c r="S144" i="8"/>
  <c r="R141" i="8"/>
  <c r="Q141" i="8"/>
  <c r="S140" i="8"/>
  <c r="S138" i="8"/>
  <c r="S137" i="8"/>
  <c r="S136" i="8"/>
  <c r="S135" i="8"/>
  <c r="S133" i="8"/>
  <c r="R110" i="8"/>
  <c r="S109" i="8"/>
  <c r="S108" i="8"/>
  <c r="S110" i="8" s="1"/>
  <c r="S106" i="8"/>
  <c r="T123" i="7"/>
  <c r="L218" i="8"/>
  <c r="K218" i="8"/>
  <c r="M216" i="8"/>
  <c r="M215" i="8"/>
  <c r="M214" i="8"/>
  <c r="M213" i="8"/>
  <c r="K202" i="8"/>
  <c r="M201" i="8"/>
  <c r="M200" i="8"/>
  <c r="L199" i="8"/>
  <c r="L202" i="8" s="1"/>
  <c r="L196" i="8"/>
  <c r="K196" i="8"/>
  <c r="M194" i="8"/>
  <c r="M196" i="8" s="1"/>
  <c r="M189" i="8"/>
  <c r="L189" i="8"/>
  <c r="K189" i="8"/>
  <c r="L184" i="8"/>
  <c r="K184" i="8"/>
  <c r="M183" i="8"/>
  <c r="M182" i="8"/>
  <c r="M181" i="8"/>
  <c r="L178" i="8"/>
  <c r="K178" i="8"/>
  <c r="M177" i="8"/>
  <c r="M176" i="8"/>
  <c r="M175" i="8"/>
  <c r="M173" i="8"/>
  <c r="L170" i="8"/>
  <c r="K170" i="8"/>
  <c r="M169" i="8"/>
  <c r="M168" i="8"/>
  <c r="M167" i="8"/>
  <c r="M166" i="8"/>
  <c r="M165" i="8"/>
  <c r="L162" i="8"/>
  <c r="K162" i="8"/>
  <c r="M159" i="8"/>
  <c r="M157" i="8"/>
  <c r="M156" i="8"/>
  <c r="M154" i="8"/>
  <c r="X151" i="8"/>
  <c r="Y149" i="8"/>
  <c r="Y151" i="8" s="1"/>
  <c r="X149" i="8"/>
  <c r="W149" i="8"/>
  <c r="W151" i="8" s="1"/>
  <c r="L149" i="8"/>
  <c r="K149" i="8"/>
  <c r="M148" i="8"/>
  <c r="W147" i="8"/>
  <c r="M147" i="8"/>
  <c r="M146" i="8"/>
  <c r="M145" i="8"/>
  <c r="M144" i="8"/>
  <c r="Y141" i="8"/>
  <c r="X141" i="8"/>
  <c r="W141" i="8"/>
  <c r="L141" i="8"/>
  <c r="K141" i="8"/>
  <c r="W140" i="8"/>
  <c r="M140" i="8"/>
  <c r="M138" i="8"/>
  <c r="M137" i="8"/>
  <c r="M136" i="8"/>
  <c r="M135" i="8"/>
  <c r="M134" i="8"/>
  <c r="S134" i="8" s="1"/>
  <c r="S141" i="8" s="1"/>
  <c r="M133" i="8"/>
  <c r="L130" i="8"/>
  <c r="K130" i="8"/>
  <c r="M128" i="8"/>
  <c r="M127" i="8"/>
  <c r="M126" i="8"/>
  <c r="Y125" i="8"/>
  <c r="Y126" i="8" s="1"/>
  <c r="X125" i="8"/>
  <c r="X126" i="8" s="1"/>
  <c r="W125" i="8"/>
  <c r="W126" i="8" s="1"/>
  <c r="M125" i="8"/>
  <c r="M130" i="8" s="1"/>
  <c r="Y121" i="8"/>
  <c r="X121" i="8"/>
  <c r="W121" i="8"/>
  <c r="L119" i="8"/>
  <c r="K119" i="8"/>
  <c r="M118" i="8"/>
  <c r="M117" i="8"/>
  <c r="M119" i="8" s="1"/>
  <c r="L111" i="8"/>
  <c r="M111" i="8" s="1"/>
  <c r="K111" i="8"/>
  <c r="M110" i="8"/>
  <c r="M109" i="8"/>
  <c r="L104" i="8"/>
  <c r="K104" i="8"/>
  <c r="M103" i="8"/>
  <c r="M102" i="8"/>
  <c r="M104" i="8" s="1"/>
  <c r="L97" i="8"/>
  <c r="K97" i="8"/>
  <c r="M96" i="8"/>
  <c r="M95" i="8"/>
  <c r="M97" i="8" s="1"/>
  <c r="Y90" i="8"/>
  <c r="X90" i="8"/>
  <c r="W90" i="8"/>
  <c r="L90" i="8"/>
  <c r="K90" i="8"/>
  <c r="M90" i="8" s="1"/>
  <c r="M89" i="8"/>
  <c r="M88" i="8"/>
  <c r="K83" i="8"/>
  <c r="M82" i="8"/>
  <c r="L81" i="8"/>
  <c r="M81" i="8" s="1"/>
  <c r="M83" i="8" s="1"/>
  <c r="L77" i="8"/>
  <c r="K77" i="8"/>
  <c r="M76" i="8"/>
  <c r="L71" i="8"/>
  <c r="M71" i="8" s="1"/>
  <c r="K71" i="8"/>
  <c r="M70" i="8"/>
  <c r="M69" i="8"/>
  <c r="M68" i="8"/>
  <c r="M67" i="8"/>
  <c r="M66" i="8"/>
  <c r="M65" i="8"/>
  <c r="M64" i="8"/>
  <c r="M63" i="8"/>
  <c r="M62" i="8"/>
  <c r="M61" i="8"/>
  <c r="M60" i="8"/>
  <c r="M59" i="8"/>
  <c r="M54" i="8"/>
  <c r="L54" i="8"/>
  <c r="K54" i="8"/>
  <c r="M53" i="8"/>
  <c r="L49" i="8"/>
  <c r="K49" i="8"/>
  <c r="M49" i="8" s="1"/>
  <c r="M48" i="8"/>
  <c r="M47" i="8"/>
  <c r="L42" i="8"/>
  <c r="M42" i="8" s="1"/>
  <c r="K42" i="8"/>
  <c r="M41" i="8"/>
  <c r="M40" i="8"/>
  <c r="M39" i="8"/>
  <c r="L33" i="8"/>
  <c r="K33" i="8"/>
  <c r="M32" i="8"/>
  <c r="M31" i="8"/>
  <c r="M33" i="8" s="1"/>
  <c r="M26" i="8"/>
  <c r="L24" i="8"/>
  <c r="M199" i="8" l="1"/>
  <c r="M202" i="8" s="1"/>
  <c r="M170" i="8"/>
  <c r="M162" i="8"/>
  <c r="M178" i="8"/>
  <c r="M184" i="8"/>
  <c r="Q110" i="8"/>
  <c r="M141" i="8"/>
  <c r="R150" i="8"/>
  <c r="X140" i="8"/>
  <c r="M149" i="8"/>
  <c r="M218" i="8"/>
  <c r="M222" i="8" s="1"/>
  <c r="S149" i="8"/>
  <c r="S150" i="8" s="1"/>
  <c r="L83" i="8"/>
  <c r="Y140" i="8" l="1"/>
  <c r="T188" i="7"/>
  <c r="T179" i="7"/>
  <c r="T174" i="7"/>
  <c r="T170" i="7"/>
  <c r="T157" i="7"/>
  <c r="T155" i="7" s="1"/>
  <c r="X147" i="7"/>
  <c r="T142" i="7"/>
  <c r="T129" i="7"/>
  <c r="T119" i="7"/>
  <c r="T108" i="7"/>
  <c r="T107" i="7" s="1"/>
  <c r="T63" i="7"/>
  <c r="T58" i="7"/>
  <c r="T55" i="7"/>
  <c r="T51" i="7"/>
  <c r="T38" i="7"/>
  <c r="T25" i="7"/>
  <c r="T19" i="7"/>
  <c r="T6" i="7" s="1"/>
  <c r="T16" i="7"/>
  <c r="T7" i="7"/>
  <c r="X113" i="7" l="1"/>
  <c r="T199" i="7"/>
  <c r="I32" i="3" l="1"/>
  <c r="H32" i="3"/>
  <c r="G32" i="3"/>
  <c r="L30" i="3"/>
  <c r="L31" i="3" s="1"/>
  <c r="I29" i="3"/>
  <c r="L28" i="3"/>
  <c r="O27" i="3"/>
  <c r="N27" i="3"/>
  <c r="M27" i="3"/>
  <c r="H27" i="3"/>
  <c r="H26" i="3"/>
  <c r="G26" i="3"/>
  <c r="I24" i="3"/>
  <c r="I23" i="3"/>
  <c r="I22" i="3"/>
  <c r="I21" i="3"/>
  <c r="I20" i="3"/>
  <c r="I26" i="3" s="1"/>
  <c r="K30" i="3" s="1"/>
  <c r="G18" i="3"/>
  <c r="G27" i="3" s="1"/>
  <c r="I17" i="3"/>
  <c r="I16" i="3"/>
  <c r="I15" i="3"/>
  <c r="N14" i="3"/>
  <c r="I14" i="3"/>
  <c r="I13" i="3"/>
  <c r="I12" i="3"/>
  <c r="I11" i="3"/>
  <c r="I10" i="3"/>
  <c r="Q72" i="2"/>
  <c r="P72" i="2"/>
  <c r="Q71" i="2"/>
  <c r="P71" i="2"/>
  <c r="T70" i="2"/>
  <c r="S70" i="2"/>
  <c r="R70" i="2"/>
  <c r="R73" i="2" s="1"/>
  <c r="Q70" i="2"/>
  <c r="O70" i="2"/>
  <c r="L70" i="2"/>
  <c r="P68" i="2"/>
  <c r="P67" i="2"/>
  <c r="P66" i="2"/>
  <c r="T65" i="2"/>
  <c r="S65" i="2"/>
  <c r="S73" i="2" s="1"/>
  <c r="R65" i="2"/>
  <c r="Q65" i="2"/>
  <c r="O65" i="2"/>
  <c r="O73" i="2" s="1"/>
  <c r="N65" i="2"/>
  <c r="N73" i="2" s="1"/>
  <c r="L65" i="2"/>
  <c r="P63" i="2"/>
  <c r="P62" i="2"/>
  <c r="P61" i="2"/>
  <c r="S60" i="2"/>
  <c r="P60" i="2"/>
  <c r="P59" i="2"/>
  <c r="P58" i="2"/>
  <c r="Q57" i="2"/>
  <c r="P57" i="2"/>
  <c r="Q56" i="2"/>
  <c r="P56" i="2"/>
  <c r="S55" i="2"/>
  <c r="R55" i="2"/>
  <c r="Q55" i="2"/>
  <c r="O55" i="2"/>
  <c r="N55" i="2"/>
  <c r="L55" i="2"/>
  <c r="L73" i="2" s="1"/>
  <c r="Q50" i="2"/>
  <c r="P50" i="2"/>
  <c r="Q49" i="2"/>
  <c r="P49" i="2"/>
  <c r="Q48" i="2"/>
  <c r="P48" i="2"/>
  <c r="Q47" i="2"/>
  <c r="P47" i="2"/>
  <c r="Q46" i="2"/>
  <c r="P46" i="2"/>
  <c r="Q45" i="2"/>
  <c r="P45" i="2"/>
  <c r="S44" i="2"/>
  <c r="P44" i="2"/>
  <c r="Q43" i="2"/>
  <c r="Q35" i="2" s="1"/>
  <c r="P43" i="2"/>
  <c r="P42" i="2"/>
  <c r="P41" i="2"/>
  <c r="P40" i="2"/>
  <c r="P39" i="2"/>
  <c r="P38" i="2"/>
  <c r="P37" i="2"/>
  <c r="P36" i="2"/>
  <c r="S35" i="2"/>
  <c r="R35" i="2"/>
  <c r="O35" i="2"/>
  <c r="N35" i="2"/>
  <c r="L35" i="2"/>
  <c r="S33" i="2"/>
  <c r="P33" i="2"/>
  <c r="Q32" i="2"/>
  <c r="P32" i="2"/>
  <c r="P31" i="2"/>
  <c r="R30" i="2"/>
  <c r="P30" i="2"/>
  <c r="R29" i="2"/>
  <c r="P29" i="2"/>
  <c r="P28" i="2"/>
  <c r="Q27" i="2"/>
  <c r="Q16" i="2" s="1"/>
  <c r="P27" i="2"/>
  <c r="R26" i="2"/>
  <c r="P26" i="2"/>
  <c r="R25" i="2"/>
  <c r="P25" i="2"/>
  <c r="P24" i="2"/>
  <c r="S23" i="2"/>
  <c r="P23" i="2"/>
  <c r="P22" i="2"/>
  <c r="P21" i="2"/>
  <c r="P20" i="2"/>
  <c r="P19" i="2"/>
  <c r="P18" i="2"/>
  <c r="P17" i="2"/>
  <c r="S16" i="2"/>
  <c r="R16" i="2"/>
  <c r="O16" i="2"/>
  <c r="L16" i="2"/>
  <c r="H34" i="3" l="1"/>
  <c r="G34" i="3"/>
  <c r="I34" i="3" s="1"/>
  <c r="I18" i="3"/>
  <c r="I27" i="3" s="1"/>
  <c r="Q73" i="2"/>
  <c r="P65" i="2"/>
  <c r="P55" i="2"/>
</calcChain>
</file>

<file path=xl/sharedStrings.xml><?xml version="1.0" encoding="utf-8"?>
<sst xmlns="http://schemas.openxmlformats.org/spreadsheetml/2006/main" count="2238" uniqueCount="564">
  <si>
    <t>LAMPIRAN III</t>
  </si>
  <si>
    <t xml:space="preserve">PERATURAN DESA JURANGJERO </t>
  </si>
  <si>
    <t xml:space="preserve">LAPORAN PERTANGGUNGJAWABAN </t>
  </si>
  <si>
    <t xml:space="preserve">REALISASI ANGGARAN PENDAPATAN DAN BELANJA </t>
  </si>
  <si>
    <t>KALURAHAN TAHUN ANGGARAN 2020</t>
  </si>
  <si>
    <t>PROGRAM SEKTORAL ,PROGRAM DAERAH ,DAN PROGRAM LAINNYA YANG MASUK KE DESA</t>
  </si>
  <si>
    <t>Kalurahan</t>
  </si>
  <si>
    <t>: Jurangjero</t>
  </si>
  <si>
    <t>Kapanewon</t>
  </si>
  <si>
    <t>: Ngawen</t>
  </si>
  <si>
    <t>Kabupaten</t>
  </si>
  <si>
    <t>: Gunungkidul</t>
  </si>
  <si>
    <t>Provinsi</t>
  </si>
  <si>
    <t>: Daerah Istimewa Yogyakarta</t>
  </si>
  <si>
    <t>No</t>
  </si>
  <si>
    <t>Program</t>
  </si>
  <si>
    <t>Kegiatan</t>
  </si>
  <si>
    <t>Anggaran</t>
  </si>
  <si>
    <t>Jenis</t>
  </si>
  <si>
    <t>Lokasi</t>
  </si>
  <si>
    <t>Volume</t>
  </si>
  <si>
    <t>Satuan</t>
  </si>
  <si>
    <t>Jumlah</t>
  </si>
  <si>
    <t>Sumber Dana</t>
  </si>
  <si>
    <t>Pembangunan Jalan Usaha Tani</t>
  </si>
  <si>
    <t>Crossway/Jembatan</t>
  </si>
  <si>
    <t>Purworejo</t>
  </si>
  <si>
    <t>Paket</t>
  </si>
  <si>
    <t>APBD Propinsi</t>
  </si>
  <si>
    <t>Bantuan Stimulan Perumahan Swadaya</t>
  </si>
  <si>
    <t>Rehab Rumah</t>
  </si>
  <si>
    <t>Kal Jurangjero</t>
  </si>
  <si>
    <t>APBN</t>
  </si>
  <si>
    <t>SUPARNO</t>
  </si>
  <si>
    <t>LAMPIRAN II</t>
  </si>
  <si>
    <t>PERATURAN KALURAHAN JURANGJERO</t>
  </si>
  <si>
    <t>NOMOR</t>
  </si>
  <si>
    <t>TENTANG</t>
  </si>
  <si>
    <t>LAPORAN PERTANGGUNGJAWABAN REALISASI ANGGARAN PENDAPATAN DAN BELANJA KALURAHAN</t>
  </si>
  <si>
    <t>TAHUN ANGGARAN 2020</t>
  </si>
  <si>
    <t>LAPORAN REALISASI KEGIATAN</t>
  </si>
  <si>
    <t>PERIODE 1 JANUARI - 31 DESEMBER TAHUN ANGGARAN 2020</t>
  </si>
  <si>
    <t>KODE REK</t>
  </si>
  <si>
    <t>URAIAN</t>
  </si>
  <si>
    <t>NAMA OUTPUT</t>
  </si>
  <si>
    <t>OUTPUT</t>
  </si>
  <si>
    <t>SUMBER DANA</t>
  </si>
  <si>
    <t>RENCANA</t>
  </si>
  <si>
    <t>REALISASI</t>
  </si>
  <si>
    <t>DD</t>
  </si>
  <si>
    <t>ADD</t>
  </si>
  <si>
    <t>Lain-lain</t>
  </si>
  <si>
    <t>Bentuk Lain</t>
  </si>
  <si>
    <t>Anggaran           ( Rp )</t>
  </si>
  <si>
    <t>Anggaran (Rp)</t>
  </si>
  <si>
    <t>Capaian (%)</t>
  </si>
  <si>
    <t>BIDANG PENYELENGGARAN PEMERINTAHAN DESA</t>
  </si>
  <si>
    <t>01</t>
  </si>
  <si>
    <t>Penyediaan Penghasilan Tetap dan Tunjangan Kepala Desa</t>
  </si>
  <si>
    <t>Meningkatkan Kesejahteraan Kepala Desa</t>
  </si>
  <si>
    <t>bulan</t>
  </si>
  <si>
    <t>02</t>
  </si>
  <si>
    <t>Penyediaan Penghasilan Tetap dan Tunjangan Perangkat Desa</t>
  </si>
  <si>
    <t>Meningkatkan Kesejahteraan Perangkat Desa</t>
  </si>
  <si>
    <t>03</t>
  </si>
  <si>
    <t>Penyediaan Jaminan Sosial bagi Kepala Desa dan Perangkat Desa</t>
  </si>
  <si>
    <t>Tersediannya Jaminan Kesehatan Kepala Desa</t>
  </si>
  <si>
    <t>04</t>
  </si>
  <si>
    <t>Penyediaan Operasional Pemerintah Desa (ATK, Honor PKPKD dan PPKD dll)</t>
  </si>
  <si>
    <t>Meningkatkan Kelancaran Tugas Perangkat Desa</t>
  </si>
  <si>
    <t>05</t>
  </si>
  <si>
    <t>Penyediaan Tunjangan BPD</t>
  </si>
  <si>
    <t>Meningkatkan Kesejahteraan BPD</t>
  </si>
  <si>
    <t>06</t>
  </si>
  <si>
    <t>Penyediaan Operasional BPD (rapat, ATK, Makan Minum, Pakaian Seragam, Listrik dll)</t>
  </si>
  <si>
    <t>Tersediannya Operasional Bagi Lembaga BPD</t>
  </si>
  <si>
    <t>Ls</t>
  </si>
  <si>
    <t>07</t>
  </si>
  <si>
    <t>Penyediaan Insentif/Operasional RT/RW</t>
  </si>
  <si>
    <t>Tersediannya Sarana Penunjang Kelancaran Tugas RT dan RW</t>
  </si>
  <si>
    <t>paket</t>
  </si>
  <si>
    <t>Rehabilitasi/pe,meliharaan kendaraan dinas/opeasional</t>
  </si>
  <si>
    <t>Tersediannya Biaya Perawatan dan Operasional Inventaris Desa</t>
  </si>
  <si>
    <t>unit</t>
  </si>
  <si>
    <t>Penyediaan jasa perbaikan/servis peralatan kerja</t>
  </si>
  <si>
    <t>Peralatan Kerja Terawat</t>
  </si>
  <si>
    <t>Penyusunan monografi desa</t>
  </si>
  <si>
    <t>Tersediannya data Monografi Desa</t>
  </si>
  <si>
    <t>Pendataan keluarga/rumah tangga miskin</t>
  </si>
  <si>
    <t>Adanya data Warga Miskin yang lebih Valid</t>
  </si>
  <si>
    <t>Penyelenggaraan Musyawarah Perencanaan Desa/Pembahasan APBDes (Reguler)</t>
  </si>
  <si>
    <t>Tersediannya Rencana Program Desa Hasil Musyawarah</t>
  </si>
  <si>
    <t>kali</t>
  </si>
  <si>
    <t>Penyelenggaraan Musyawaran Desa Lainnya (Musdus, rembug desa Non Reguler)</t>
  </si>
  <si>
    <t>Tersusunnya APBDes, APBDes Perubahan dan LPJ</t>
  </si>
  <si>
    <t>08</t>
  </si>
  <si>
    <t>Penyusunan Dokumen Perencanaan Desa (RPJMDesa/RKPDesa dll)</t>
  </si>
  <si>
    <t>Terwujudnya Dokumen RKPDes</t>
  </si>
  <si>
    <t>Penyusunan Dokumen Keuangan Desa (APBDes, APBDes Perubahan, LPJ dll)</t>
  </si>
  <si>
    <t>Kali</t>
  </si>
  <si>
    <t>Pengembangan Sistem Informasi Desa</t>
  </si>
  <si>
    <t>Berkembangna Sistem Informasi Desa</t>
  </si>
  <si>
    <t>Fasilitasi Sertifikasi Tanah Untuk Warga Miskin</t>
  </si>
  <si>
    <t>Terlaksanannya Program PTSL</t>
  </si>
  <si>
    <t>BIDANG PELAKSANAAN PEMBANGUNAN DESA</t>
  </si>
  <si>
    <t xml:space="preserve">Penyelenggaran PAUD/TK/TPA/TKA/TPQ/Madrasah NonFormal Milik Desa
(Honor, Pakaian dll)
</t>
  </si>
  <si>
    <t>Tersediannya Dana Insentif untuk Guru PAUD</t>
  </si>
  <si>
    <t>Orang</t>
  </si>
  <si>
    <t>Dukungan Penyelenggaran PAUD (APE, Sarana PAUD dst)</t>
  </si>
  <si>
    <t>Tersediannya APE untuk PAUD Milik Desa</t>
  </si>
  <si>
    <t>Penyelenggaraan Posyandu (Mkn Tambahan, Kls Bumil, Lamsia, Insentif)</t>
  </si>
  <si>
    <t>Meningkatkan Kelancaran Tugas Kader Posyandu</t>
  </si>
  <si>
    <t>Dusun</t>
  </si>
  <si>
    <t>Penyelenggaraan Desa Siaga Kesehatan</t>
  </si>
  <si>
    <t>Terselenggarannya kegiatan forum Desa Siaga Kesehatan</t>
  </si>
  <si>
    <t>09</t>
  </si>
  <si>
    <t>Pembangunan/Rehabilitasi/Peningkatan/Pengadaan Sarana/Prasarana Posyandu/Polindes/PKD **</t>
  </si>
  <si>
    <t>Adanya Sarana Posyandu yang memadai</t>
  </si>
  <si>
    <t>Pemberian makanan tambahan untuk balita/siswa  PAUD</t>
  </si>
  <si>
    <t>Tersediannya makanan tambahan untuk balita</t>
  </si>
  <si>
    <t>Insentif kader kesehatan/KB</t>
  </si>
  <si>
    <t>Meningkatkan Kelancaran Tugas Kader KB</t>
  </si>
  <si>
    <t>Pemeliharaan Jalan Desa</t>
  </si>
  <si>
    <t>Terwujudnnya Jalan Aspal Pdkh Jurangjero</t>
  </si>
  <si>
    <t>m2</t>
  </si>
  <si>
    <t>Pemeliharaan Jalan Lingkungan Pemukiman/Gang</t>
  </si>
  <si>
    <t>Rabat Beton Kaliwuluh</t>
  </si>
  <si>
    <t>m3</t>
  </si>
  <si>
    <t>Pembangunan/Rehabilitas/Peningkatan/Pengerasan Jalan Desa **)</t>
  </si>
  <si>
    <t>Terwujudnya Talud Jambu</t>
  </si>
  <si>
    <t>Pembangunan/Rehabilitasi/Peningkatan/Pengerasan Jalan Usaha Tani **)</t>
  </si>
  <si>
    <t>Jalan pertanian Pdkh Jurangjero dan Kaliwuluh</t>
  </si>
  <si>
    <t>Pembangunan/Rehabilitasi/Peningkatan Prasarana Jalan Desa (Gorong, selokan dll)</t>
  </si>
  <si>
    <t>Talud Pdkh Nologaten</t>
  </si>
  <si>
    <t>Dukungan Pelaksanaan Program Pembangunan/Rehab Rumah Tidak Layak Huni GAKIN</t>
  </si>
  <si>
    <t>Peningkatan Rumah Layak Huni</t>
  </si>
  <si>
    <t>KK</t>
  </si>
  <si>
    <t>Pembangunan/Rehabilitasi/Peningkatan Sumber Air Bersih Milik Desa **)</t>
  </si>
  <si>
    <t>Teratasinya Air bersih bagi masyarakat</t>
  </si>
  <si>
    <t>Lain-lain Kegiatan Sub Bidang Perhubungan, Komunikasi dan Informatika</t>
  </si>
  <si>
    <t>Internet terintregrasi Kominfo</t>
  </si>
  <si>
    <t>BIDANG PEMBINAAN KEMASYARAKATAN</t>
  </si>
  <si>
    <t>Persiapan Kesiapsiagaan/Tanggap Bencana Skala Lokal Desa</t>
  </si>
  <si>
    <t>Peningkatan Kapasitas Masyarakat dalam menghadapi bencana</t>
  </si>
  <si>
    <t>Penyediaan Pos Kesiapsiagaan Bencana Skala Lokal Desa</t>
  </si>
  <si>
    <t>Adanya Posko Relawan Covid</t>
  </si>
  <si>
    <t>Pembinaan dan pengembangan  sanggar seni budaya</t>
  </si>
  <si>
    <t>Tersediannya Peralatan Gamelan reog kuningan rancak kayu tahun ukir</t>
  </si>
  <si>
    <t>Pembinaan lembaga desa pelestari adat</t>
  </si>
  <si>
    <t>Terwujudnya Buku Sejarah Desa</t>
  </si>
  <si>
    <t>Operasional Karang Taruna</t>
  </si>
  <si>
    <t>Tersediannya operasional Karangtaruna</t>
  </si>
  <si>
    <t>Optimalisasi peran Tim Koordinasi Penanggulangan Kemiskinan Desa (TKPK Desa)</t>
  </si>
  <si>
    <t>Peningkatan peran TKPKDes</t>
  </si>
  <si>
    <t>Operasional LPMD dan/atau LPMD</t>
  </si>
  <si>
    <t>Tersediannya operasional LPMD</t>
  </si>
  <si>
    <t>Operasional PKK</t>
  </si>
  <si>
    <t>Tersediaanya dan untuk kelancaran tugas PKK Desa</t>
  </si>
  <si>
    <t>BIDANG PEMBERDAYAAN MASYARAKAT</t>
  </si>
  <si>
    <t>Peningkatan Kapasitas BPD</t>
  </si>
  <si>
    <t>Peningkatan Kapsitas BPD</t>
  </si>
  <si>
    <t>Pelatihan Pengelolaan BUM Desa (Pelatihan yg dilaksanakan oleh Pemdes)</t>
  </si>
  <si>
    <t>Peningkatan Kapasita BUMDes</t>
  </si>
  <si>
    <t>Pembangunan/Rehab Pasar Desa/Kios Milik Desa</t>
  </si>
  <si>
    <t>Terwujudnya Fondasi Kantor BUMDes</t>
  </si>
  <si>
    <t>BIDANG PENANGGULANGAN BENCANA, DARURAT DAN MENDESAK DESA</t>
  </si>
  <si>
    <t>Kegiatan Penanggulanan Bencana</t>
  </si>
  <si>
    <t>Tersediannya prasarana untuk mendukung kegiatan penanggulangan Bencana</t>
  </si>
  <si>
    <t>Bulan</t>
  </si>
  <si>
    <t>Kegiatan Keadaan Mendesak Desa</t>
  </si>
  <si>
    <t>Penanganan bagi masyarakat korban Convid-19 BLT</t>
  </si>
  <si>
    <t>JUMLAH BELANJA</t>
  </si>
  <si>
    <t>Lurah Jurangjero</t>
  </si>
  <si>
    <t>LAPORAN REALISASI APB KALURAHAN</t>
  </si>
  <si>
    <t>PEMERINTAH KALURAHAN JURANGJERO</t>
  </si>
  <si>
    <t>KAPANEWON NGAWEN</t>
  </si>
  <si>
    <t>KABUPATEN GUNUNGKIDUL</t>
  </si>
  <si>
    <t>Ref</t>
  </si>
  <si>
    <t>Realisasi</t>
  </si>
  <si>
    <t>Lebih/</t>
  </si>
  <si>
    <t>Kurang</t>
  </si>
  <si>
    <t>PENDAPATAN</t>
  </si>
  <si>
    <t xml:space="preserve">Pendapatan Asli Desa </t>
  </si>
  <si>
    <t>C2</t>
  </si>
  <si>
    <t>Pendapatan Transfer</t>
  </si>
  <si>
    <t xml:space="preserve">Dana Desa </t>
  </si>
  <si>
    <t>C3</t>
  </si>
  <si>
    <t>Bagian dari hasil  pajak dan retribusi</t>
  </si>
  <si>
    <t>C4</t>
  </si>
  <si>
    <t xml:space="preserve">Alokasi Dana Desa </t>
  </si>
  <si>
    <t>C5</t>
  </si>
  <si>
    <t>Bantuan Keuangan Propinsi</t>
  </si>
  <si>
    <t>C6</t>
  </si>
  <si>
    <t>Bantuan Keuangan Kabupaten</t>
  </si>
  <si>
    <t>C7</t>
  </si>
  <si>
    <t>Pendapatan Lain</t>
  </si>
  <si>
    <t>C8</t>
  </si>
  <si>
    <t>JUMLAH PENDAPATAN</t>
  </si>
  <si>
    <t>BELANJA</t>
  </si>
  <si>
    <t xml:space="preserve">Bidang  Penyelenggaraan Pemerintahan Desa </t>
  </si>
  <si>
    <t>C9 dan C15</t>
  </si>
  <si>
    <t>Bidang Pelaksanaan Pembangunan Desa</t>
  </si>
  <si>
    <t>C10 dan C15</t>
  </si>
  <si>
    <t>Bidang Pembinaan Kemasyarakatan Desa</t>
  </si>
  <si>
    <t>C11 dan C15</t>
  </si>
  <si>
    <t xml:space="preserve">Bidang Pemberdayaan Masyarakat Desa </t>
  </si>
  <si>
    <t>C12 dan C15</t>
  </si>
  <si>
    <t>Bidang Penanggulangan Bencana,keadaan Darurat</t>
  </si>
  <si>
    <t>C13 dan C15</t>
  </si>
  <si>
    <t>dan Mendesak Desa</t>
  </si>
  <si>
    <t>C14</t>
  </si>
  <si>
    <t>SURPLUS/(DEFISIT)</t>
  </si>
  <si>
    <t>Pembiayaan</t>
  </si>
  <si>
    <t xml:space="preserve">Penerimaan Pembiayaan </t>
  </si>
  <si>
    <t>C15</t>
  </si>
  <si>
    <t>Pengeluaran Pembiayaan</t>
  </si>
  <si>
    <t xml:space="preserve">SELISIH PEMBIAYAAN </t>
  </si>
  <si>
    <t>SILPA TAHUN BERJALAN</t>
  </si>
  <si>
    <t>Lihat Catatan Laporan Keuangan yang merupakan bagian tak terpisahkan dari laporan keuangan</t>
  </si>
  <si>
    <t>Catatan Atas Laporan Keuangan</t>
  </si>
  <si>
    <t>Pemerintah Kalurahan Jurangjero</t>
  </si>
  <si>
    <t>Tahun Anggaran 2020</t>
  </si>
  <si>
    <t>A.</t>
  </si>
  <si>
    <t>Informasi Umum</t>
  </si>
  <si>
    <t xml:space="preserve">dengan Keputusan Bupati  No.141/126/PG/KPTS/2018 Tanggal  26 November 2018 saat ini Kepengurusan Pemerintahan </t>
  </si>
  <si>
    <t>Kalurahan Jurangjero</t>
  </si>
  <si>
    <t>1. Lurah</t>
  </si>
  <si>
    <t>: SUPARNO</t>
  </si>
  <si>
    <t>2. Carik</t>
  </si>
  <si>
    <t>: ARIS WIJAYADI</t>
  </si>
  <si>
    <t>3. Danarta</t>
  </si>
  <si>
    <t>: AGUNG SRIAWAN</t>
  </si>
  <si>
    <t>Kantor Pemerintahan Kalurahan beralamat di Kranggan, Kalurahan Jurangjero , Kecamatan Ngawen, Kabupaten Gunungkidul</t>
  </si>
  <si>
    <t>B.</t>
  </si>
  <si>
    <t>Dasar Penyajian laporan Keuangan</t>
  </si>
  <si>
    <t xml:space="preserve">Laporan Keuangan Kalurahan berupa Laporan Realisasi APBKalurahan sesuai basis kas dengan dasar harga </t>
  </si>
  <si>
    <t xml:space="preserve">perolehan.  pendapatan dicatat pada saat Kas diterima di Bank atau Kas dan Belanja dicatat pada saat Kas </t>
  </si>
  <si>
    <t>dikeluarkan dan telah bersifat definitif.</t>
  </si>
  <si>
    <t>C.</t>
  </si>
  <si>
    <t>Rincian Pos Laporan Keuangan</t>
  </si>
  <si>
    <t>1.</t>
  </si>
  <si>
    <t>Rekonsiliasi SILPA dan Kas</t>
  </si>
  <si>
    <t>SILPA tahun Anggaran 2020</t>
  </si>
  <si>
    <t>Mutasi potongan pajak</t>
  </si>
  <si>
    <t xml:space="preserve">   -  Saldo Awal Periode Potongan Pajak yang belum disetor ke Kas Negara</t>
  </si>
  <si>
    <t xml:space="preserve">   -  Penerimaan Potongan  Pajak Tahun anggaran berjalan </t>
  </si>
  <si>
    <t xml:space="preserve">    - Setoran Pajak ke Kas Negara  selama tahun anggaran berjalan </t>
  </si>
  <si>
    <t xml:space="preserve">   -  Saldo Akhir Periode Potongan Pajak yang belum distor ke Kas Negara</t>
  </si>
  <si>
    <t>Saldo Kas per 31 Desember 2020</t>
  </si>
  <si>
    <t>2.</t>
  </si>
  <si>
    <t xml:space="preserve">Pendapatan Asli Kalurahan </t>
  </si>
  <si>
    <t xml:space="preserve">Pendapatan Asli Kalurahan terdiri dari: </t>
  </si>
  <si>
    <t>Lebih/Kurang</t>
  </si>
  <si>
    <t>Lain-lain Pendapatan Asli Kalurahan</t>
  </si>
  <si>
    <t>Hasil pengelolaan tanah kas Kalurahan</t>
  </si>
  <si>
    <t>3.</t>
  </si>
  <si>
    <t>Dana Desa</t>
  </si>
  <si>
    <t xml:space="preserve"> Dana Desa merupakan penerimaan Kalurahan yang diperoleh dari APBN. Jumlah penerimaan Dana Desa</t>
  </si>
  <si>
    <t>Selama Tahun anggaran 2020 adalah sebagai berikut :</t>
  </si>
  <si>
    <t xml:space="preserve">Tahap 1 </t>
  </si>
  <si>
    <t xml:space="preserve">Tahap 2 </t>
  </si>
  <si>
    <t>Tahap 3</t>
  </si>
  <si>
    <t>4.</t>
  </si>
  <si>
    <t xml:space="preserve">Bagian dari hasil Pajak dan Retribusi Daerah </t>
  </si>
  <si>
    <t xml:space="preserve"> a. Penerimaan Kalurahan yang berasal dari Bagian dari hasil Pajak dan Retribusi Daerah adalah :</t>
  </si>
  <si>
    <t>Tahap 1</t>
  </si>
  <si>
    <t>Tahap 2</t>
  </si>
  <si>
    <t>b. Penerimaan Kalurahan dari kekurangan bagian  hasil pajak dan dari Retribusi tahun sebelumnya adalah :</t>
  </si>
  <si>
    <t>Kekurangan bagi hasil pajak dan retribusi tahun 2018</t>
  </si>
  <si>
    <t>5.</t>
  </si>
  <si>
    <t>Alokasi Dana Desa (ADD)</t>
  </si>
  <si>
    <t xml:space="preserve"> Penerimaan Kalurahan yang berasal dari Alokasi Dana Kalurahan (ADD) adalah sebagai berikut:</t>
  </si>
  <si>
    <t>Tahap 4</t>
  </si>
  <si>
    <t>Tahap 5</t>
  </si>
  <si>
    <t>Tahap 6</t>
  </si>
  <si>
    <t>Tahap 7</t>
  </si>
  <si>
    <t>Tahap 8</t>
  </si>
  <si>
    <t>Tahap 9</t>
  </si>
  <si>
    <t>Tahap 10</t>
  </si>
  <si>
    <t>Tahap 11</t>
  </si>
  <si>
    <t>Tahap 12</t>
  </si>
  <si>
    <t>6.</t>
  </si>
  <si>
    <t xml:space="preserve">Bantuan Keuangan Kabupaten </t>
  </si>
  <si>
    <t>Penerimaan Kalurahan yang berasal dari Bantuan Keuangan Kabupaten Gunungkidul adalah :</t>
  </si>
  <si>
    <t>Bantuan Keuangan Khusus</t>
  </si>
  <si>
    <t>7.</t>
  </si>
  <si>
    <t>Pendapatan Lain -lain</t>
  </si>
  <si>
    <t>Pendapatan Lain terdiri dari:</t>
  </si>
  <si>
    <t>Koreksi Kesalahan Belanja Tahun Sebelummya</t>
  </si>
  <si>
    <t>Bunga Bank</t>
  </si>
  <si>
    <t>8.</t>
  </si>
  <si>
    <t>Belanja - Bidang Penyelenggaraan Pemerintahan  Kalurahan</t>
  </si>
  <si>
    <t xml:space="preserve">Belanja untuk Bidang Penyelenggaraan Pemerintahan Kalurahan terdiri dari: </t>
  </si>
  <si>
    <t xml:space="preserve">Belanja pegawai </t>
  </si>
  <si>
    <t xml:space="preserve">Belanja Barang dan Jasa </t>
  </si>
  <si>
    <t>9.</t>
  </si>
  <si>
    <t xml:space="preserve">Belanja - Bidang Pembangunan Kalurahan </t>
  </si>
  <si>
    <t>Belanja untuk Bidang Pembangunan Kalurahan  terdiri dari:</t>
  </si>
  <si>
    <t>Belanja Barang dan Jasa</t>
  </si>
  <si>
    <t>Belanja Modal</t>
  </si>
  <si>
    <t>10.</t>
  </si>
  <si>
    <t xml:space="preserve"> Belanja Bidang Pembinaan Kemasyarakatan Kalurahan</t>
  </si>
  <si>
    <t>Belanja untuk Bidang Pembinaan Kemasyarakatan Kalurahan terdiri dari:</t>
  </si>
  <si>
    <t>11.</t>
  </si>
  <si>
    <t xml:space="preserve">Belanja - Bidang Pemberdayaan Masyarakat Kalurahan </t>
  </si>
  <si>
    <t>Belanja untuk Bidang Pemberdayaan Masyarakat Kalurahan terdiri dari:</t>
  </si>
  <si>
    <t>12.</t>
  </si>
  <si>
    <t>Belanja - Bidang Penanggulangan Bencana, Keadaan Darurat dan Mendesak Kalurahan</t>
  </si>
  <si>
    <t xml:space="preserve">Selama tahun Aggaran 2020, Pemerintahan Kalurahan melakukan Penanggulangan Bencana dan Keadaan </t>
  </si>
  <si>
    <t>darurat sebagai berikut :</t>
  </si>
  <si>
    <t>13.</t>
  </si>
  <si>
    <t>Belanja Kalurahan dalam Klasifikasi Ekonomi</t>
  </si>
  <si>
    <t>Jumlah belanja dalam Klasifikasi Ekonomi adalah sebagai berikut :</t>
  </si>
  <si>
    <t>Belanja Pegawai</t>
  </si>
  <si>
    <t>Penyediaan Penghasilan Tetap dan Tunjangan Lurah</t>
  </si>
  <si>
    <t>Penyediaan Penghasilan Tetap dan Tunjangan Pamong Kalurahan</t>
  </si>
  <si>
    <t>Penyediaan Jaminan Sosial bagi Lurah dan Pamong Kalurahan</t>
  </si>
  <si>
    <t>Penyediaan Tunjangan Bamuskal</t>
  </si>
  <si>
    <t>Belanja Jasa Honorarium</t>
  </si>
  <si>
    <t>Belanja Jasa Sewa</t>
  </si>
  <si>
    <t>Belanja Operasional Perkantoran</t>
  </si>
  <si>
    <t>Belanja Pemeliharaan</t>
  </si>
  <si>
    <t>Belaja Modal</t>
  </si>
  <si>
    <t>Belanja Modal Gedung, Bangunan dan Taman</t>
  </si>
  <si>
    <t>Belanja Modal Jaringan/Instalasi</t>
  </si>
  <si>
    <t>Belanja Modal Lainnya</t>
  </si>
  <si>
    <t>14.</t>
  </si>
  <si>
    <t>Belanja Kalurahan dalam Klasifikasi Sub Bidang ( Fungsi )</t>
  </si>
  <si>
    <t>Bidang Penyelenggaraan Pemerintahan Kalurahan</t>
  </si>
  <si>
    <t>Sub Bidang Penyelenggaraan Belanja Penghasilan Tetap</t>
  </si>
  <si>
    <t xml:space="preserve">         Tunjangan dan Operasional Pemerintah Kalurahan</t>
  </si>
  <si>
    <t>Sub Bidang Penyediaan Sarana dan Prasarana Pemerintahan Kalurahan</t>
  </si>
  <si>
    <t xml:space="preserve">Sub Bidang Pengelolaan Administrasi Kependudukan, Pencatatan Sipil, </t>
  </si>
  <si>
    <t xml:space="preserve">         Statistik dan Kearsipan</t>
  </si>
  <si>
    <t xml:space="preserve">Sub Bidang Tata Praja Pemerintahan, Perencanaan , Keuangan dan </t>
  </si>
  <si>
    <t xml:space="preserve">         Pelaporan</t>
  </si>
  <si>
    <t>Sub Bidang Pertanahan</t>
  </si>
  <si>
    <t>Bidang Pembangunan Kalurahan</t>
  </si>
  <si>
    <t>Sub Bidang Pendidikan</t>
  </si>
  <si>
    <t>Sub Bidang Kesehatan</t>
  </si>
  <si>
    <t>Sub Bidang Pekerjaan Umum dan Penataan Ruang</t>
  </si>
  <si>
    <t>Sub Bidang Kawasan Pemukiman</t>
  </si>
  <si>
    <t>Sub Bidang Perhubungan, Komunikasi dan Informatika</t>
  </si>
  <si>
    <t>Bidang Pembinaan Kemasyarakatan Kalurahan</t>
  </si>
  <si>
    <t>Sub Bidang Ketenteraman, Ketertiban Umum dan Perlindungan</t>
  </si>
  <si>
    <t>Masyarakat</t>
  </si>
  <si>
    <t>Sub Bidang Kebudayaan dan Keagamaan</t>
  </si>
  <si>
    <t>Sub Bidang Kepemudaan dan Olahraga</t>
  </si>
  <si>
    <t>Sub Bidang Kelembagaan Masyarakat</t>
  </si>
  <si>
    <t>Bidang-Bidang Pemberdayaan Masyarakat Kalurahan</t>
  </si>
  <si>
    <t>Sub Bidang Peningkatan Kapasitas Aparatur Desa</t>
  </si>
  <si>
    <t>Sub Bidang Dukungan Penanaman Modal</t>
  </si>
  <si>
    <t>Sub Bidang Perdagangan dan Perindustrian</t>
  </si>
  <si>
    <t>Bidang-Bidang Penanggulangan Bencana, Keadaan darurat dan mendesak Kalurahan</t>
  </si>
  <si>
    <t>Sub Bidang Penanggulangan Bencana</t>
  </si>
  <si>
    <t>Sub Bidang Keadaan Mendesak</t>
  </si>
  <si>
    <t>15.</t>
  </si>
  <si>
    <t>Jumlah netto pembiayaan tahun anggaran 2019 adalah sebagai berikut :</t>
  </si>
  <si>
    <t>Penerimaan Pembiayaan</t>
  </si>
  <si>
    <t>Penerimaan Pembiayaan terdiri dari :</t>
  </si>
  <si>
    <t>1. SILPA tahun anggaran sebelumnya</t>
  </si>
  <si>
    <t>2. Pencairan Dana Cadangan</t>
  </si>
  <si>
    <t>3. Hasil Penjualan Kekayaan Kalurahan yang dipisahkan</t>
  </si>
  <si>
    <t>Pengeluaran Pembiayaan terdiri dari :</t>
  </si>
  <si>
    <t>1. Pembentukan Dana Cadangan</t>
  </si>
  <si>
    <t>2. Penyertaan Modal Kalurahan</t>
  </si>
  <si>
    <t>17.</t>
  </si>
  <si>
    <t>Aset Kalurahan</t>
  </si>
  <si>
    <t>Perolehan Aset Kalurahan adalah Sebagai berikut :</t>
  </si>
  <si>
    <t>Penambahan/</t>
  </si>
  <si>
    <t>Pengurangan</t>
  </si>
  <si>
    <t>Tanah</t>
  </si>
  <si>
    <t>Peralatan dan Mesin</t>
  </si>
  <si>
    <t>Gedung dan Bangunan</t>
  </si>
  <si>
    <t>Jaln . Irigasi dan Jaringan</t>
  </si>
  <si>
    <t>Aset Tetap lainnya</t>
  </si>
  <si>
    <t>Konstruksi dalam Pengerjaan</t>
  </si>
  <si>
    <t>Belanja Barang dan Jasa yang Diserahkan kepada Masyarakat</t>
  </si>
  <si>
    <t>Belanja Barang Perlengkapan</t>
  </si>
  <si>
    <t>Belanja Modal Jalan/Prasarana Jalan</t>
  </si>
  <si>
    <t>Belanja Modal Pengadaan Peralatan, Mesin dan Alat Berat</t>
  </si>
  <si>
    <t xml:space="preserve">Rincian Aset Tetap untuk masing-masing klasifikasi diatas dapat dilihat pada lampiran </t>
  </si>
  <si>
    <t>Penambahan Aset bersumber dari :</t>
  </si>
  <si>
    <t>1. Anggaran Pendapatan dan Belanja Kalurahan Tahun 2020</t>
  </si>
  <si>
    <t>2. Hibah dari KPU Gunungkidul</t>
  </si>
  <si>
    <t>BUKU INVENTARISASI DAN KEKAYAAN Kalurahan</t>
  </si>
  <si>
    <t>JENIS BARANG /BANGUNAN</t>
  </si>
  <si>
    <t>JML</t>
  </si>
  <si>
    <t>ASAL BARANG / BANGUNAN</t>
  </si>
  <si>
    <t>KEADAAN BARANG/BANGUNAN AWAL TAHU</t>
  </si>
  <si>
    <t>KODE ASET TETAP</t>
  </si>
  <si>
    <t>PENGHAPUSAN BARANG DAN BANGUNAN</t>
  </si>
  <si>
    <t>KEADAAN BARANG/BANGUNAN AKHIR TAHUN</t>
  </si>
  <si>
    <t>TAHUN PEROLEHAN</t>
  </si>
  <si>
    <t>NILAI PEROLEHAN (Rp)</t>
  </si>
  <si>
    <t>KET</t>
  </si>
  <si>
    <t>BANTUAN</t>
  </si>
  <si>
    <t>DIBELI SENDIRI</t>
  </si>
  <si>
    <t xml:space="preserve">PEMERINTAH </t>
  </si>
  <si>
    <t>PROV</t>
  </si>
  <si>
    <t>KAB</t>
  </si>
  <si>
    <t>SUMBANGAN</t>
  </si>
  <si>
    <t>BAIK/SEDANG/RUSAK</t>
  </si>
  <si>
    <t>RUSAK</t>
  </si>
  <si>
    <t>DIJUAL</t>
  </si>
  <si>
    <t>DISUMBANGKAN</t>
  </si>
  <si>
    <t>TGL PENGHAPUSAN</t>
  </si>
  <si>
    <t>BAIK</t>
  </si>
  <si>
    <t>SEDANG</t>
  </si>
  <si>
    <t>PERALATAN DAN MESIN</t>
  </si>
  <si>
    <t>Peralatan Komputer</t>
  </si>
  <si>
    <t>a. Laptop</t>
  </si>
  <si>
    <t>-</t>
  </si>
  <si>
    <t>1.3.2.08.03</t>
  </si>
  <si>
    <t>SDG</t>
  </si>
  <si>
    <t>2016-2018</t>
  </si>
  <si>
    <t xml:space="preserve"> </t>
  </si>
  <si>
    <t>b. Printer</t>
  </si>
  <si>
    <t>1.3.2.03.02</t>
  </si>
  <si>
    <t>2017-2018</t>
  </si>
  <si>
    <t>c. Monitor dan CPU</t>
  </si>
  <si>
    <t>1.3.2.08.02</t>
  </si>
  <si>
    <t>2000-2018</t>
  </si>
  <si>
    <t>d. Proyektor</t>
  </si>
  <si>
    <t>1.3.2.09.05</t>
  </si>
  <si>
    <t>2015-2018</t>
  </si>
  <si>
    <t>e. Mesin ketik</t>
  </si>
  <si>
    <t>1.3.2.02.03</t>
  </si>
  <si>
    <t>f. Proyektor</t>
  </si>
  <si>
    <t>g. Laptop</t>
  </si>
  <si>
    <t>Alat-alat angkut</t>
  </si>
  <si>
    <t>b. Kendaraan roda 2</t>
  </si>
  <si>
    <t>PMRT</t>
  </si>
  <si>
    <t>2002-2014</t>
  </si>
  <si>
    <t>Alat-alat Studio</t>
  </si>
  <si>
    <t>a. Microphone</t>
  </si>
  <si>
    <t xml:space="preserve"> -</t>
  </si>
  <si>
    <t>b. TV dan Parabola</t>
  </si>
  <si>
    <t>c. Speker Aktif</t>
  </si>
  <si>
    <t>2016-1018</t>
  </si>
  <si>
    <t>Peralatan dan mesin lainnya</t>
  </si>
  <si>
    <t>a. Mebeler</t>
  </si>
  <si>
    <t>b. Angkong</t>
  </si>
  <si>
    <t>c. jam Dinding</t>
  </si>
  <si>
    <t>d. Senso Kecil</t>
  </si>
  <si>
    <t>e. Kipas Angin</t>
  </si>
  <si>
    <t>f. Stavol</t>
  </si>
  <si>
    <t>g. Kompor Gas</t>
  </si>
  <si>
    <t>h. Tabung Gas</t>
  </si>
  <si>
    <t>i. Almari</t>
  </si>
  <si>
    <t>a. Kantor Kalurahan</t>
  </si>
  <si>
    <t>b. Gapuro</t>
  </si>
  <si>
    <t>c. Pendopo Kalurahan</t>
  </si>
  <si>
    <t>d. Gedung Pert. Kalurahan</t>
  </si>
  <si>
    <t>e. Gedung Paud</t>
  </si>
  <si>
    <t>f. MCK</t>
  </si>
  <si>
    <t>g. Parkir</t>
  </si>
  <si>
    <t>h.Rehab Ged. Kantor</t>
  </si>
  <si>
    <t>i. Rehab Balai Padkh</t>
  </si>
  <si>
    <t>BKK</t>
  </si>
  <si>
    <t>jalan, jaringan dan intalasi</t>
  </si>
  <si>
    <t>Jalan Kalurahan</t>
  </si>
  <si>
    <t>a. Jln. Pemukiman</t>
  </si>
  <si>
    <t>b. Rabat beton</t>
  </si>
  <si>
    <t>c. Talud/Bronjong Jln</t>
  </si>
  <si>
    <t>Jembatan</t>
  </si>
  <si>
    <t>a. jembatan</t>
  </si>
  <si>
    <t>b.Buk duikur</t>
  </si>
  <si>
    <t>Jaringan air Bersih</t>
  </si>
  <si>
    <t>a. Instalasi Air Bersih</t>
  </si>
  <si>
    <t>b. Instalasi air Bersih</t>
  </si>
  <si>
    <t>Instalasi Listrik dan Telephone</t>
  </si>
  <si>
    <t>a. jaringan Listrik</t>
  </si>
  <si>
    <t>b. Jaringan Internet</t>
  </si>
  <si>
    <t>c. HT</t>
  </si>
  <si>
    <t>d. RPU HT</t>
  </si>
  <si>
    <t>f. HT</t>
  </si>
  <si>
    <t>Aset Tetap Lainnya</t>
  </si>
  <si>
    <t>a. Buku Kepustakaan</t>
  </si>
  <si>
    <t>b. Aset Kes. Bud</t>
  </si>
  <si>
    <t>Jurangjero, 31 Desember 2019</t>
  </si>
  <si>
    <t>Mengetahui</t>
  </si>
  <si>
    <t>Pengurus Aset Milik Kalurahan</t>
  </si>
  <si>
    <t>Kepala Kalurahan</t>
  </si>
  <si>
    <t>GATOT SUHARJA</t>
  </si>
  <si>
    <t>KALURAHAN JURANGJERO, KAPANEWON NGAWEN, KABUPATEN GUNUNGKIDUL</t>
  </si>
  <si>
    <t>RINCIAN ASET TETAP KALURAHAN</t>
  </si>
  <si>
    <t>PER 31 DESEMBER 2020</t>
  </si>
  <si>
    <t>I</t>
  </si>
  <si>
    <t>TANAH</t>
  </si>
  <si>
    <t>1.-</t>
  </si>
  <si>
    <t>II</t>
  </si>
  <si>
    <t>1. Peralatan Komputer</t>
  </si>
  <si>
    <t>3RB</t>
  </si>
  <si>
    <t>2RB</t>
  </si>
  <si>
    <t>1RB</t>
  </si>
  <si>
    <t>h. Tablet</t>
  </si>
  <si>
    <t>i. Print Epson</t>
  </si>
  <si>
    <t>i. Flask Disc</t>
  </si>
  <si>
    <t>2. Alat-alat angkut</t>
  </si>
  <si>
    <t>a. Kendaraan roda 4</t>
  </si>
  <si>
    <t>BKAD</t>
  </si>
  <si>
    <t>1.3.2.02.04</t>
  </si>
  <si>
    <t>3. Alat-alat Studio</t>
  </si>
  <si>
    <t>1.3.2.09.10</t>
  </si>
  <si>
    <t>1.3.02.06.05</t>
  </si>
  <si>
    <t>d. Thermo Gun</t>
  </si>
  <si>
    <t>KPU</t>
  </si>
  <si>
    <t>4. Peralatan dan mesin lainnya</t>
  </si>
  <si>
    <t>1.3.2.06.03</t>
  </si>
  <si>
    <t>1.3.2.06.05</t>
  </si>
  <si>
    <t>1.3.2.07.04</t>
  </si>
  <si>
    <t>1.3.2.08.08</t>
  </si>
  <si>
    <t>g.Kompor Gas</t>
  </si>
  <si>
    <t>h.Tabung Gas</t>
  </si>
  <si>
    <t>j. Kotak Suara</t>
  </si>
  <si>
    <t>K. Semprot/Sprayer</t>
  </si>
  <si>
    <t>baik</t>
  </si>
  <si>
    <t>III</t>
  </si>
  <si>
    <t xml:space="preserve"> Gedung dan Bangunan</t>
  </si>
  <si>
    <t>1.3.3.01.01</t>
  </si>
  <si>
    <t>1.3.2.07.02</t>
  </si>
  <si>
    <t>13.02.06.05</t>
  </si>
  <si>
    <t>IV</t>
  </si>
  <si>
    <t>1. Jalan Kalurahan</t>
  </si>
  <si>
    <t>d. Jalan Kalurahan/Aspal</t>
  </si>
  <si>
    <t>1.230M2</t>
  </si>
  <si>
    <t>e. Rabat Beton (Klwlh)</t>
  </si>
  <si>
    <t>253,00M3</t>
  </si>
  <si>
    <t>F. Talud (jambu)</t>
  </si>
  <si>
    <t>167,93M3</t>
  </si>
  <si>
    <t xml:space="preserve">h. Talud JUT </t>
  </si>
  <si>
    <t>94,00M3</t>
  </si>
  <si>
    <t>h. Talud (Nologaten)</t>
  </si>
  <si>
    <t>245,57M3</t>
  </si>
  <si>
    <t>2. Jembatan</t>
  </si>
  <si>
    <t>02.01.04.02</t>
  </si>
  <si>
    <t>3. Jaringan air Bersih</t>
  </si>
  <si>
    <t>C. Instalasi air bersih</t>
  </si>
  <si>
    <t>4. Instalasi Listrik dan Telephone</t>
  </si>
  <si>
    <t>3.1.4.05.07</t>
  </si>
  <si>
    <t>1.3.4.05.07</t>
  </si>
  <si>
    <t>e. Radio SSB</t>
  </si>
  <si>
    <t>f.  HT</t>
  </si>
  <si>
    <t>V</t>
  </si>
  <si>
    <t>1. Buku dan Kepustakaan</t>
  </si>
  <si>
    <t>2. Aset Kes. dan Bud.</t>
  </si>
  <si>
    <t>a. Gamelan Reog</t>
  </si>
  <si>
    <t>VI</t>
  </si>
  <si>
    <t>Kontroksi dlm Pengerjaan</t>
  </si>
  <si>
    <t>JUMLAH I+II+III+1V+V+VI</t>
  </si>
  <si>
    <t>TOTAL NILAI ASET TETAP 31 DESEMBER 2020</t>
  </si>
  <si>
    <t>Belanja Perjalanan Dinas</t>
  </si>
  <si>
    <t>DLL</t>
  </si>
  <si>
    <t>j. Kantor /kIos BUMDes</t>
  </si>
  <si>
    <t>Lurah Jurangero</t>
  </si>
  <si>
    <t>E. Thermo Gun</t>
  </si>
  <si>
    <t>Jurangjero, 29 Januari  2021</t>
  </si>
  <si>
    <t>NOMOR : 1 TAHUN 2021</t>
  </si>
  <si>
    <t>Jurangjero, 29 Januari 2021</t>
  </si>
  <si>
    <t>Jurangjero, 29 Januri 2021</t>
  </si>
  <si>
    <t>: 1 TAHUN 2021</t>
  </si>
  <si>
    <t>Kapanewon Ngawen Kabupaten Gunungkidul</t>
  </si>
  <si>
    <t>Pemerintah Kalurahan Jurangjero merupakan Kalurahan di Kapanewon Ngawen Kabupaten Gunungkidul, Sesuai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</si>
</sst>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.00_-;\-* #,##0.00_-;_-* &quot;-&quot;_-;_-@_-"/>
    <numFmt numFmtId="166" formatCode="00,000,000.00"/>
    <numFmt numFmtId="167" formatCode="000,000,000.00"/>
    <numFmt numFmtId="168" formatCode="_(* #,##0.00_);_(* \(#,##0.00\);_(* &quot;-&quot;??_);_(@_)"/>
    <numFmt numFmtId="169" formatCode="_(* #,##0.00_);_(* \(#,##0.00\);_(* &quot;-&quot;_);_(@_)"/>
    <numFmt numFmtId="170" formatCode="0,000,000.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2"/>
      <color rgb="FF000000"/>
      <name val="Arial Narrow"/>
      <family val="2"/>
    </font>
    <font>
      <sz val="12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0"/>
      <color theme="1"/>
      <name val="Calibri"/>
      <family val="2"/>
      <charset val="1"/>
      <scheme val="minor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theme="1"/>
      <name val="Calibri"/>
      <family val="2"/>
      <charset val="1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"/>
    </font>
    <font>
      <sz val="8"/>
      <color theme="1"/>
      <name val="Arial"/>
      <family val="2"/>
      <charset val="1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charset val="1"/>
      <scheme val="minor"/>
    </font>
    <font>
      <sz val="8"/>
      <name val="Arial"/>
      <family val="2"/>
      <charset val="1"/>
    </font>
    <font>
      <sz val="9"/>
      <color theme="1"/>
      <name val="Arial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9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0" fontId="17" fillId="0" borderId="0"/>
    <xf numFmtId="41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7" fillId="0" borderId="0"/>
    <xf numFmtId="41" fontId="47" fillId="0" borderId="0" applyFont="0" applyFill="0" applyBorder="0" applyAlignment="0" applyProtection="0"/>
  </cellStyleXfs>
  <cellXfs count="402">
    <xf numFmtId="0" fontId="0" fillId="0" borderId="0" xfId="0"/>
    <xf numFmtId="0" fontId="5" fillId="0" borderId="0" xfId="1"/>
    <xf numFmtId="0" fontId="7" fillId="0" borderId="0" xfId="0" applyFont="1"/>
    <xf numFmtId="0" fontId="8" fillId="0" borderId="0" xfId="1" applyFont="1"/>
    <xf numFmtId="0" fontId="10" fillId="0" borderId="0" xfId="1" applyFont="1"/>
    <xf numFmtId="0" fontId="11" fillId="0" borderId="0" xfId="1" applyFont="1"/>
    <xf numFmtId="0" fontId="13" fillId="0" borderId="0" xfId="1" applyFont="1"/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vertical="center" wrapText="1"/>
    </xf>
    <xf numFmtId="164" fontId="12" fillId="0" borderId="1" xfId="2" applyFont="1" applyBorder="1" applyAlignment="1">
      <alignment vertical="center"/>
    </xf>
    <xf numFmtId="0" fontId="13" fillId="0" borderId="0" xfId="1" applyFont="1" applyAlignment="1">
      <alignment vertical="center"/>
    </xf>
    <xf numFmtId="0" fontId="5" fillId="0" borderId="0" xfId="1" applyAlignment="1">
      <alignment vertical="center"/>
    </xf>
    <xf numFmtId="0" fontId="12" fillId="0" borderId="0" xfId="1" applyFont="1"/>
    <xf numFmtId="0" fontId="15" fillId="0" borderId="0" xfId="3" applyFont="1" applyAlignment="1">
      <alignment horizontal="center"/>
    </xf>
    <xf numFmtId="0" fontId="15" fillId="0" borderId="0" xfId="3" applyFont="1" applyAlignment="1">
      <alignment horizontal="left"/>
    </xf>
    <xf numFmtId="0" fontId="15" fillId="0" borderId="0" xfId="3" applyFont="1"/>
    <xf numFmtId="0" fontId="4" fillId="0" borderId="0" xfId="3"/>
    <xf numFmtId="0" fontId="17" fillId="0" borderId="0" xfId="4" applyAlignment="1">
      <alignment horizontal="center"/>
    </xf>
    <xf numFmtId="0" fontId="17" fillId="0" borderId="0" xfId="4" applyAlignment="1">
      <alignment horizontal="center" vertical="center" wrapText="1"/>
    </xf>
    <xf numFmtId="4" fontId="17" fillId="0" borderId="1" xfId="4" applyNumberFormat="1" applyBorder="1" applyAlignment="1">
      <alignment horizontal="center" vertical="center"/>
    </xf>
    <xf numFmtId="4" fontId="17" fillId="0" borderId="1" xfId="4" applyNumberForma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4" fillId="0" borderId="1" xfId="3" applyBorder="1" applyAlignment="1">
      <alignment vertical="center"/>
    </xf>
    <xf numFmtId="41" fontId="20" fillId="0" borderId="1" xfId="3" applyNumberFormat="1" applyFont="1" applyBorder="1" applyAlignment="1">
      <alignment vertical="center"/>
    </xf>
    <xf numFmtId="43" fontId="22" fillId="0" borderId="1" xfId="4" applyNumberFormat="1" applyFont="1" applyBorder="1" applyAlignment="1" applyProtection="1">
      <alignment horizontal="right" vertical="center"/>
      <protection locked="0"/>
    </xf>
    <xf numFmtId="41" fontId="20" fillId="0" borderId="1" xfId="3" applyNumberFormat="1" applyFont="1" applyBorder="1" applyAlignment="1">
      <alignment horizontal="left" vertical="center" indent="2"/>
    </xf>
    <xf numFmtId="43" fontId="22" fillId="0" borderId="0" xfId="4" applyNumberFormat="1" applyFont="1" applyAlignment="1" applyProtection="1">
      <alignment horizontal="right" vertical="center"/>
      <protection locked="0"/>
    </xf>
    <xf numFmtId="43" fontId="4" fillId="0" borderId="0" xfId="3" applyNumberFormat="1" applyAlignment="1">
      <alignment vertical="center"/>
    </xf>
    <xf numFmtId="43" fontId="6" fillId="0" borderId="0" xfId="3" applyNumberFormat="1" applyFont="1" applyAlignment="1">
      <alignment vertical="center"/>
    </xf>
    <xf numFmtId="0" fontId="4" fillId="0" borderId="0" xfId="3" applyAlignment="1">
      <alignment vertical="center"/>
    </xf>
    <xf numFmtId="0" fontId="23" fillId="0" borderId="4" xfId="4" applyFont="1" applyBorder="1" applyAlignment="1">
      <alignment vertical="center"/>
    </xf>
    <xf numFmtId="0" fontId="24" fillId="0" borderId="3" xfId="4" applyFont="1" applyBorder="1" applyAlignment="1" applyProtection="1">
      <alignment vertical="center"/>
      <protection locked="0"/>
    </xf>
    <xf numFmtId="0" fontId="20" fillId="0" borderId="1" xfId="3" applyFont="1" applyBorder="1" applyAlignment="1">
      <alignment vertical="center" wrapText="1"/>
    </xf>
    <xf numFmtId="41" fontId="20" fillId="0" borderId="1" xfId="4" applyNumberFormat="1" applyFont="1" applyBorder="1" applyAlignment="1">
      <alignment vertical="center"/>
    </xf>
    <xf numFmtId="43" fontId="24" fillId="0" borderId="1" xfId="4" applyNumberFormat="1" applyFont="1" applyBorder="1" applyAlignment="1" applyProtection="1">
      <alignment horizontal="right" vertical="center"/>
      <protection locked="0"/>
    </xf>
    <xf numFmtId="49" fontId="19" fillId="0" borderId="1" xfId="3" applyNumberFormat="1" applyFont="1" applyBorder="1" applyAlignment="1">
      <alignment horizontal="right" vertical="center"/>
    </xf>
    <xf numFmtId="43" fontId="19" fillId="0" borderId="1" xfId="3" applyNumberFormat="1" applyFont="1" applyBorder="1" applyAlignment="1">
      <alignment vertical="center"/>
    </xf>
    <xf numFmtId="0" fontId="24" fillId="0" borderId="3" xfId="4" applyFont="1" applyBorder="1" applyAlignment="1" applyProtection="1">
      <alignment horizontal="left" vertical="center" wrapText="1"/>
      <protection locked="0"/>
    </xf>
    <xf numFmtId="0" fontId="24" fillId="0" borderId="3" xfId="4" applyFont="1" applyBorder="1" applyAlignment="1" applyProtection="1">
      <alignment horizontal="left" vertical="center"/>
      <protection locked="0"/>
    </xf>
    <xf numFmtId="43" fontId="24" fillId="0" borderId="1" xfId="4" applyNumberFormat="1" applyFont="1" applyBorder="1" applyAlignment="1" applyProtection="1">
      <alignment horizontal="center" vertical="center"/>
      <protection locked="0"/>
    </xf>
    <xf numFmtId="0" fontId="20" fillId="0" borderId="0" xfId="3" applyFont="1" applyAlignment="1">
      <alignment vertical="center"/>
    </xf>
    <xf numFmtId="0" fontId="25" fillId="0" borderId="4" xfId="4" applyFont="1" applyBorder="1" applyAlignment="1">
      <alignment vertical="center"/>
    </xf>
    <xf numFmtId="0" fontId="20" fillId="0" borderId="3" xfId="4" applyFont="1" applyBorder="1" applyAlignment="1" applyProtection="1">
      <alignment horizontal="left" vertical="center"/>
      <protection locked="0"/>
    </xf>
    <xf numFmtId="41" fontId="26" fillId="0" borderId="1" xfId="4" applyNumberFormat="1" applyFont="1" applyBorder="1" applyAlignment="1">
      <alignment vertical="center"/>
    </xf>
    <xf numFmtId="43" fontId="20" fillId="0" borderId="1" xfId="4" applyNumberFormat="1" applyFont="1" applyBorder="1" applyAlignment="1" applyProtection="1">
      <alignment horizontal="right" vertical="center"/>
      <protection locked="0"/>
    </xf>
    <xf numFmtId="41" fontId="27" fillId="0" borderId="1" xfId="3" applyNumberFormat="1" applyFont="1" applyBorder="1" applyAlignment="1">
      <alignment vertical="center"/>
    </xf>
    <xf numFmtId="0" fontId="16" fillId="0" borderId="4" xfId="4" applyFont="1" applyBorder="1" applyAlignment="1" applyProtection="1">
      <alignment horizontal="left" vertical="center"/>
      <protection locked="0"/>
    </xf>
    <xf numFmtId="0" fontId="25" fillId="0" borderId="3" xfId="4" applyFont="1" applyBorder="1" applyAlignment="1">
      <alignment vertical="center"/>
    </xf>
    <xf numFmtId="41" fontId="28" fillId="0" borderId="1" xfId="4" applyNumberFormat="1" applyFont="1" applyBorder="1" applyAlignment="1">
      <alignment vertical="center"/>
    </xf>
    <xf numFmtId="43" fontId="29" fillId="0" borderId="1" xfId="4" applyNumberFormat="1" applyFont="1" applyBorder="1" applyAlignment="1" applyProtection="1">
      <alignment horizontal="right" vertical="center"/>
      <protection locked="0"/>
    </xf>
    <xf numFmtId="41" fontId="28" fillId="0" borderId="1" xfId="3" applyNumberFormat="1" applyFont="1" applyBorder="1" applyAlignment="1">
      <alignment vertical="center"/>
    </xf>
    <xf numFmtId="43" fontId="30" fillId="0" borderId="1" xfId="3" applyNumberFormat="1" applyFont="1" applyBorder="1" applyAlignment="1">
      <alignment vertical="center"/>
    </xf>
    <xf numFmtId="0" fontId="24" fillId="0" borderId="3" xfId="4" applyFont="1" applyBorder="1" applyAlignment="1" applyProtection="1">
      <alignment vertical="center" wrapText="1"/>
      <protection locked="0"/>
    </xf>
    <xf numFmtId="43" fontId="31" fillId="0" borderId="1" xfId="4" applyNumberFormat="1" applyFont="1" applyBorder="1" applyAlignment="1" applyProtection="1">
      <alignment horizontal="right" vertical="center"/>
      <protection locked="0"/>
    </xf>
    <xf numFmtId="0" fontId="28" fillId="0" borderId="1" xfId="3" applyFont="1" applyBorder="1" applyAlignment="1">
      <alignment vertical="center"/>
    </xf>
    <xf numFmtId="165" fontId="28" fillId="0" borderId="0" xfId="5" applyNumberFormat="1" applyFont="1" applyAlignment="1">
      <alignment vertical="center"/>
    </xf>
    <xf numFmtId="166" fontId="28" fillId="0" borderId="5" xfId="4" applyNumberFormat="1" applyFont="1" applyBorder="1" applyAlignment="1" applyProtection="1">
      <alignment horizontal="right" vertical="center"/>
      <protection locked="0"/>
    </xf>
    <xf numFmtId="43" fontId="28" fillId="0" borderId="1" xfId="4" applyNumberFormat="1" applyFont="1" applyBorder="1" applyAlignment="1" applyProtection="1">
      <alignment horizontal="right" vertical="center"/>
      <protection locked="0"/>
    </xf>
    <xf numFmtId="165" fontId="28" fillId="0" borderId="1" xfId="3" applyNumberFormat="1" applyFont="1" applyBorder="1" applyAlignment="1">
      <alignment vertical="center"/>
    </xf>
    <xf numFmtId="167" fontId="28" fillId="0" borderId="5" xfId="4" applyNumberFormat="1" applyFont="1" applyBorder="1" applyAlignment="1" applyProtection="1">
      <alignment horizontal="right" vertical="center"/>
      <protection locked="0"/>
    </xf>
    <xf numFmtId="0" fontId="28" fillId="0" borderId="3" xfId="4" applyFont="1" applyBorder="1" applyAlignment="1" applyProtection="1">
      <alignment horizontal="left" vertical="center" wrapText="1"/>
      <protection locked="0"/>
    </xf>
    <xf numFmtId="0" fontId="28" fillId="0" borderId="1" xfId="3" applyFont="1" applyBorder="1" applyAlignment="1">
      <alignment vertical="center" wrapText="1"/>
    </xf>
    <xf numFmtId="0" fontId="24" fillId="0" borderId="4" xfId="4" applyFont="1" applyBorder="1" applyAlignment="1">
      <alignment vertical="center"/>
    </xf>
    <xf numFmtId="0" fontId="28" fillId="0" borderId="3" xfId="4" applyFont="1" applyBorder="1" applyAlignment="1" applyProtection="1">
      <alignment horizontal="left" vertical="center"/>
      <protection locked="0"/>
    </xf>
    <xf numFmtId="0" fontId="30" fillId="0" borderId="0" xfId="3" applyFont="1" applyAlignment="1">
      <alignment vertical="center"/>
    </xf>
    <xf numFmtId="41" fontId="30" fillId="0" borderId="1" xfId="3" applyNumberFormat="1" applyFont="1" applyBorder="1" applyAlignment="1">
      <alignment vertical="center"/>
    </xf>
    <xf numFmtId="41" fontId="4" fillId="0" borderId="1" xfId="3" applyNumberFormat="1" applyBorder="1" applyAlignment="1">
      <alignment vertical="center"/>
    </xf>
    <xf numFmtId="0" fontId="20" fillId="0" borderId="1" xfId="3" applyFont="1" applyBorder="1" applyAlignment="1">
      <alignment vertical="center"/>
    </xf>
    <xf numFmtId="0" fontId="25" fillId="0" borderId="6" xfId="4" applyFont="1" applyBorder="1" applyAlignment="1">
      <alignment vertical="center"/>
    </xf>
    <xf numFmtId="0" fontId="22" fillId="0" borderId="7" xfId="4" applyFont="1" applyBorder="1" applyAlignment="1" applyProtection="1">
      <alignment horizontal="left" vertical="center" wrapText="1"/>
      <protection locked="0"/>
    </xf>
    <xf numFmtId="0" fontId="20" fillId="0" borderId="8" xfId="3" applyFont="1" applyBorder="1" applyAlignment="1">
      <alignment vertical="center" wrapText="1"/>
    </xf>
    <xf numFmtId="0" fontId="20" fillId="0" borderId="8" xfId="3" applyFont="1" applyBorder="1" applyAlignment="1">
      <alignment vertical="center"/>
    </xf>
    <xf numFmtId="43" fontId="22" fillId="0" borderId="8" xfId="4" applyNumberFormat="1" applyFont="1" applyBorder="1" applyAlignment="1" applyProtection="1">
      <alignment horizontal="right" vertical="center"/>
      <protection locked="0"/>
    </xf>
    <xf numFmtId="0" fontId="4" fillId="0" borderId="8" xfId="3" applyBorder="1" applyAlignment="1">
      <alignment vertical="center"/>
    </xf>
    <xf numFmtId="41" fontId="27" fillId="0" borderId="8" xfId="3" applyNumberFormat="1" applyFont="1" applyBorder="1" applyAlignment="1">
      <alignment vertical="center"/>
    </xf>
    <xf numFmtId="43" fontId="19" fillId="0" borderId="8" xfId="3" applyNumberFormat="1" applyFont="1" applyBorder="1" applyAlignment="1">
      <alignment vertical="center"/>
    </xf>
    <xf numFmtId="0" fontId="20" fillId="0" borderId="1" xfId="3" applyFont="1" applyBorder="1" applyAlignment="1">
      <alignment horizontal="center" vertical="center"/>
    </xf>
    <xf numFmtId="0" fontId="16" fillId="0" borderId="1" xfId="4" applyFont="1" applyBorder="1" applyAlignment="1" applyProtection="1">
      <alignment horizontal="left" vertical="center"/>
      <protection locked="0"/>
    </xf>
    <xf numFmtId="0" fontId="20" fillId="0" borderId="1" xfId="3" quotePrefix="1" applyFont="1" applyBorder="1" applyAlignment="1">
      <alignment horizontal="center" vertical="center"/>
    </xf>
    <xf numFmtId="0" fontId="24" fillId="0" borderId="1" xfId="4" applyFont="1" applyBorder="1" applyAlignment="1">
      <alignment vertical="center"/>
    </xf>
    <xf numFmtId="0" fontId="19" fillId="0" borderId="1" xfId="4" applyFont="1" applyBorder="1" applyAlignment="1" applyProtection="1">
      <alignment horizontal="left" vertical="center"/>
      <protection locked="0"/>
    </xf>
    <xf numFmtId="0" fontId="16" fillId="0" borderId="1" xfId="4" applyFont="1" applyBorder="1" applyAlignment="1">
      <alignment vertical="center"/>
    </xf>
    <xf numFmtId="0" fontId="32" fillId="0" borderId="1" xfId="4" applyFont="1" applyBorder="1" applyAlignment="1" applyProtection="1">
      <alignment horizontal="left" vertical="center" wrapText="1"/>
      <protection locked="0"/>
    </xf>
    <xf numFmtId="165" fontId="0" fillId="0" borderId="0" xfId="5" applyNumberFormat="1" applyFont="1" applyAlignment="1">
      <alignment vertical="center"/>
    </xf>
    <xf numFmtId="0" fontId="32" fillId="0" borderId="1" xfId="4" applyFont="1" applyBorder="1" applyAlignment="1">
      <alignment vertical="center"/>
    </xf>
    <xf numFmtId="0" fontId="24" fillId="0" borderId="1" xfId="4" applyFont="1" applyBorder="1" applyAlignment="1" applyProtection="1">
      <alignment horizontal="left" vertical="center" wrapText="1"/>
      <protection locked="0"/>
    </xf>
    <xf numFmtId="0" fontId="23" fillId="0" borderId="1" xfId="4" applyFont="1" applyBorder="1" applyAlignment="1">
      <alignment vertical="center"/>
    </xf>
    <xf numFmtId="0" fontId="24" fillId="0" borderId="1" xfId="4" applyFont="1" applyBorder="1" applyAlignment="1" applyProtection="1">
      <alignment horizontal="left" vertical="center"/>
      <protection locked="0"/>
    </xf>
    <xf numFmtId="43" fontId="19" fillId="0" borderId="0" xfId="3" applyNumberFormat="1" applyFont="1" applyAlignment="1">
      <alignment vertical="center"/>
    </xf>
    <xf numFmtId="0" fontId="21" fillId="0" borderId="1" xfId="3" applyFont="1" applyBorder="1" applyAlignment="1">
      <alignment horizontal="center" vertical="center"/>
    </xf>
    <xf numFmtId="0" fontId="25" fillId="0" borderId="1" xfId="4" applyFont="1" applyBorder="1" applyAlignment="1">
      <alignment horizontal="left" vertical="center"/>
    </xf>
    <xf numFmtId="43" fontId="22" fillId="0" borderId="1" xfId="4" applyNumberFormat="1" applyFont="1" applyBorder="1" applyAlignment="1" applyProtection="1">
      <alignment horizontal="left" vertical="center"/>
      <protection locked="0"/>
    </xf>
    <xf numFmtId="0" fontId="4" fillId="0" borderId="0" xfId="3" applyAlignment="1">
      <alignment horizontal="center"/>
    </xf>
    <xf numFmtId="0" fontId="4" fillId="0" borderId="0" xfId="3" applyAlignment="1">
      <alignment horizontal="left"/>
    </xf>
    <xf numFmtId="43" fontId="4" fillId="0" borderId="0" xfId="3" applyNumberFormat="1"/>
    <xf numFmtId="0" fontId="4" fillId="0" borderId="0" xfId="6"/>
    <xf numFmtId="0" fontId="4" fillId="0" borderId="10" xfId="6" applyBorder="1" applyAlignment="1">
      <alignment horizontal="center"/>
    </xf>
    <xf numFmtId="0" fontId="4" fillId="0" borderId="0" xfId="6" applyAlignment="1">
      <alignment horizontal="center"/>
    </xf>
    <xf numFmtId="0" fontId="4" fillId="0" borderId="15" xfId="6" applyBorder="1" applyAlignment="1">
      <alignment horizontal="center"/>
    </xf>
    <xf numFmtId="0" fontId="4" fillId="0" borderId="10" xfId="6" applyBorder="1"/>
    <xf numFmtId="0" fontId="4" fillId="0" borderId="11" xfId="6" applyBorder="1" applyAlignment="1">
      <alignment horizontal="center"/>
    </xf>
    <xf numFmtId="0" fontId="4" fillId="0" borderId="11" xfId="6" applyBorder="1"/>
    <xf numFmtId="168" fontId="4" fillId="0" borderId="0" xfId="6" applyNumberFormat="1"/>
    <xf numFmtId="168" fontId="4" fillId="0" borderId="11" xfId="6" applyNumberFormat="1" applyBorder="1"/>
    <xf numFmtId="2" fontId="4" fillId="0" borderId="0" xfId="6" applyNumberFormat="1"/>
    <xf numFmtId="43" fontId="4" fillId="0" borderId="0" xfId="6" applyNumberFormat="1"/>
    <xf numFmtId="168" fontId="15" fillId="0" borderId="0" xfId="6" applyNumberFormat="1" applyFont="1"/>
    <xf numFmtId="168" fontId="15" fillId="0" borderId="11" xfId="6" applyNumberFormat="1" applyFont="1" applyBorder="1"/>
    <xf numFmtId="4" fontId="4" fillId="0" borderId="0" xfId="6" applyNumberFormat="1"/>
    <xf numFmtId="168" fontId="34" fillId="0" borderId="0" xfId="5" applyNumberFormat="1" applyFont="1"/>
    <xf numFmtId="41" fontId="34" fillId="0" borderId="11" xfId="5" applyFont="1" applyBorder="1"/>
    <xf numFmtId="168" fontId="34" fillId="0" borderId="11" xfId="5" applyNumberFormat="1" applyFont="1" applyBorder="1"/>
    <xf numFmtId="169" fontId="4" fillId="0" borderId="0" xfId="6" applyNumberFormat="1"/>
    <xf numFmtId="169" fontId="4" fillId="0" borderId="11" xfId="6" applyNumberFormat="1" applyBorder="1"/>
    <xf numFmtId="0" fontId="4" fillId="0" borderId="16" xfId="6" applyBorder="1"/>
    <xf numFmtId="0" fontId="4" fillId="0" borderId="17" xfId="6" applyBorder="1"/>
    <xf numFmtId="0" fontId="4" fillId="0" borderId="18" xfId="6" applyBorder="1"/>
    <xf numFmtId="0" fontId="4" fillId="0" borderId="3" xfId="3" applyBorder="1" applyAlignment="1">
      <alignment vertical="center"/>
    </xf>
    <xf numFmtId="0" fontId="21" fillId="0" borderId="3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19" xfId="3" quotePrefix="1" applyFont="1" applyBorder="1" applyAlignment="1">
      <alignment horizontal="center" vertical="center"/>
    </xf>
    <xf numFmtId="0" fontId="3" fillId="0" borderId="0" xfId="7"/>
    <xf numFmtId="0" fontId="38" fillId="0" borderId="32" xfId="7" applyFont="1" applyBorder="1" applyAlignment="1">
      <alignment horizontal="center" vertical="center" wrapText="1"/>
    </xf>
    <xf numFmtId="0" fontId="38" fillId="0" borderId="32" xfId="7" applyFont="1" applyBorder="1" applyAlignment="1">
      <alignment horizontal="center" vertical="center"/>
    </xf>
    <xf numFmtId="0" fontId="40" fillId="3" borderId="36" xfId="7" applyFont="1" applyFill="1" applyBorder="1" applyAlignment="1">
      <alignment horizontal="center"/>
    </xf>
    <xf numFmtId="0" fontId="40" fillId="3" borderId="37" xfId="7" applyFont="1" applyFill="1" applyBorder="1" applyAlignment="1">
      <alignment horizontal="center"/>
    </xf>
    <xf numFmtId="0" fontId="40" fillId="3" borderId="38" xfId="7" applyFont="1" applyFill="1" applyBorder="1" applyAlignment="1">
      <alignment horizontal="center"/>
    </xf>
    <xf numFmtId="0" fontId="40" fillId="3" borderId="39" xfId="7" applyFont="1" applyFill="1" applyBorder="1" applyAlignment="1">
      <alignment horizontal="center"/>
    </xf>
    <xf numFmtId="0" fontId="41" fillId="0" borderId="0" xfId="7" applyFont="1" applyAlignment="1">
      <alignment horizontal="center"/>
    </xf>
    <xf numFmtId="0" fontId="3" fillId="0" borderId="19" xfId="7" applyBorder="1"/>
    <xf numFmtId="0" fontId="38" fillId="0" borderId="19" xfId="7" applyFont="1" applyBorder="1"/>
    <xf numFmtId="0" fontId="42" fillId="0" borderId="19" xfId="7" applyFont="1" applyBorder="1" applyAlignment="1">
      <alignment horizontal="center"/>
    </xf>
    <xf numFmtId="0" fontId="43" fillId="0" borderId="19" xfId="7" applyFont="1" applyBorder="1"/>
    <xf numFmtId="168" fontId="38" fillId="0" borderId="19" xfId="7" applyNumberFormat="1" applyFont="1" applyBorder="1"/>
    <xf numFmtId="0" fontId="43" fillId="0" borderId="40" xfId="7" applyFont="1" applyBorder="1"/>
    <xf numFmtId="0" fontId="43" fillId="0" borderId="41" xfId="7" applyFont="1" applyBorder="1" applyAlignment="1">
      <alignment horizontal="center"/>
    </xf>
    <xf numFmtId="0" fontId="40" fillId="0" borderId="19" xfId="7" applyFont="1" applyBorder="1"/>
    <xf numFmtId="0" fontId="40" fillId="0" borderId="19" xfId="7" applyFont="1" applyBorder="1" applyAlignment="1">
      <alignment horizontal="center"/>
    </xf>
    <xf numFmtId="0" fontId="43" fillId="0" borderId="42" xfId="7" applyFont="1" applyBorder="1" applyAlignment="1">
      <alignment horizontal="center"/>
    </xf>
    <xf numFmtId="0" fontId="43" fillId="0" borderId="1" xfId="7" applyFont="1" applyBorder="1"/>
    <xf numFmtId="0" fontId="43" fillId="0" borderId="1" xfId="7" applyFont="1" applyBorder="1" applyAlignment="1">
      <alignment horizontal="center"/>
    </xf>
    <xf numFmtId="168" fontId="43" fillId="0" borderId="1" xfId="7" applyNumberFormat="1" applyFont="1" applyBorder="1" applyAlignment="1">
      <alignment horizontal="center"/>
    </xf>
    <xf numFmtId="0" fontId="43" fillId="0" borderId="30" xfId="7" applyFont="1" applyBorder="1" applyAlignment="1">
      <alignment horizontal="center"/>
    </xf>
    <xf numFmtId="0" fontId="44" fillId="0" borderId="1" xfId="7" applyFont="1" applyBorder="1" applyAlignment="1">
      <alignment horizontal="center"/>
    </xf>
    <xf numFmtId="0" fontId="43" fillId="4" borderId="30" xfId="7" applyFont="1" applyFill="1" applyBorder="1" applyAlignment="1">
      <alignment horizontal="center"/>
    </xf>
    <xf numFmtId="168" fontId="43" fillId="0" borderId="1" xfId="7" applyNumberFormat="1" applyFont="1" applyBorder="1"/>
    <xf numFmtId="0" fontId="43" fillId="0" borderId="30" xfId="7" applyFont="1" applyBorder="1"/>
    <xf numFmtId="0" fontId="40" fillId="0" borderId="1" xfId="7" applyFont="1" applyBorder="1"/>
    <xf numFmtId="168" fontId="38" fillId="0" borderId="1" xfId="7" applyNumberFormat="1" applyFont="1" applyBorder="1"/>
    <xf numFmtId="168" fontId="38" fillId="0" borderId="1" xfId="7" applyNumberFormat="1" applyFont="1" applyBorder="1" applyAlignment="1">
      <alignment horizontal="center"/>
    </xf>
    <xf numFmtId="0" fontId="40" fillId="3" borderId="42" xfId="7" applyFont="1" applyFill="1" applyBorder="1" applyAlignment="1">
      <alignment horizontal="center"/>
    </xf>
    <xf numFmtId="0" fontId="40" fillId="3" borderId="1" xfId="7" applyFont="1" applyFill="1" applyBorder="1" applyAlignment="1">
      <alignment horizontal="center"/>
    </xf>
    <xf numFmtId="0" fontId="40" fillId="3" borderId="30" xfId="7" applyFont="1" applyFill="1" applyBorder="1" applyAlignment="1">
      <alignment horizontal="center"/>
    </xf>
    <xf numFmtId="0" fontId="43" fillId="0" borderId="29" xfId="7" applyFont="1" applyBorder="1" applyAlignment="1">
      <alignment horizontal="center"/>
    </xf>
    <xf numFmtId="0" fontId="3" fillId="0" borderId="1" xfId="7" applyBorder="1" applyAlignment="1">
      <alignment horizontal="center"/>
    </xf>
    <xf numFmtId="168" fontId="44" fillId="4" borderId="1" xfId="7" applyNumberFormat="1" applyFont="1" applyFill="1" applyBorder="1" applyAlignment="1">
      <alignment horizontal="center"/>
    </xf>
    <xf numFmtId="0" fontId="43" fillId="0" borderId="0" xfId="7" applyFont="1"/>
    <xf numFmtId="0" fontId="43" fillId="0" borderId="0" xfId="7" applyFont="1" applyAlignment="1">
      <alignment horizontal="center"/>
    </xf>
    <xf numFmtId="0" fontId="43" fillId="0" borderId="0" xfId="7" applyFont="1" applyAlignment="1">
      <alignment horizontal="left" indent="7"/>
    </xf>
    <xf numFmtId="0" fontId="43" fillId="0" borderId="0" xfId="7" applyFont="1" applyAlignment="1">
      <alignment horizontal="left" indent="6"/>
    </xf>
    <xf numFmtId="0" fontId="38" fillId="0" borderId="0" xfId="7" applyFont="1" applyAlignment="1">
      <alignment horizontal="left" indent="7"/>
    </xf>
    <xf numFmtId="0" fontId="43" fillId="0" borderId="0" xfId="7" applyFont="1" applyAlignment="1">
      <alignment horizontal="left" indent="8"/>
    </xf>
    <xf numFmtId="0" fontId="43" fillId="0" borderId="0" xfId="7" applyFont="1" applyAlignment="1">
      <alignment horizontal="left" indent="4"/>
    </xf>
    <xf numFmtId="0" fontId="38" fillId="0" borderId="33" xfId="7" applyFont="1" applyBorder="1" applyAlignment="1">
      <alignment horizontal="center" vertical="center"/>
    </xf>
    <xf numFmtId="0" fontId="38" fillId="0" borderId="34" xfId="7" applyFont="1" applyBorder="1" applyAlignment="1">
      <alignment horizontal="center" vertical="center"/>
    </xf>
    <xf numFmtId="0" fontId="40" fillId="3" borderId="31" xfId="7" applyFont="1" applyFill="1" applyBorder="1" applyAlignment="1">
      <alignment horizontal="center"/>
    </xf>
    <xf numFmtId="0" fontId="15" fillId="0" borderId="41" xfId="7" applyFont="1" applyBorder="1" applyAlignment="1">
      <alignment horizontal="center"/>
    </xf>
    <xf numFmtId="168" fontId="38" fillId="0" borderId="19" xfId="7" applyNumberFormat="1" applyFont="1" applyBorder="1" applyAlignment="1">
      <alignment horizontal="center"/>
    </xf>
    <xf numFmtId="0" fontId="3" fillId="0" borderId="41" xfId="7" applyBorder="1" applyAlignment="1">
      <alignment horizontal="center"/>
    </xf>
    <xf numFmtId="41" fontId="3" fillId="0" borderId="0" xfId="7" applyNumberFormat="1"/>
    <xf numFmtId="168" fontId="43" fillId="2" borderId="1" xfId="7" applyNumberFormat="1" applyFont="1" applyFill="1" applyBorder="1" applyAlignment="1">
      <alignment horizontal="center"/>
    </xf>
    <xf numFmtId="0" fontId="39" fillId="0" borderId="1" xfId="7" applyFont="1" applyBorder="1"/>
    <xf numFmtId="0" fontId="43" fillId="0" borderId="43" xfId="7" applyFont="1" applyBorder="1" applyAlignment="1">
      <alignment horizontal="center"/>
    </xf>
    <xf numFmtId="0" fontId="43" fillId="0" borderId="8" xfId="7" applyFont="1" applyBorder="1"/>
    <xf numFmtId="168" fontId="43" fillId="2" borderId="8" xfId="7" applyNumberFormat="1" applyFont="1" applyFill="1" applyBorder="1" applyAlignment="1">
      <alignment horizontal="center"/>
    </xf>
    <xf numFmtId="168" fontId="43" fillId="0" borderId="8" xfId="7" applyNumberFormat="1" applyFont="1" applyBorder="1" applyAlignment="1">
      <alignment horizontal="center"/>
    </xf>
    <xf numFmtId="0" fontId="46" fillId="3" borderId="1" xfId="7" applyFont="1" applyFill="1" applyBorder="1" applyAlignment="1">
      <alignment horizontal="center"/>
    </xf>
    <xf numFmtId="0" fontId="40" fillId="3" borderId="1" xfId="7" applyFont="1" applyFill="1" applyBorder="1" applyAlignment="1">
      <alignment horizontal="center" vertical="center" wrapText="1"/>
    </xf>
    <xf numFmtId="0" fontId="46" fillId="3" borderId="30" xfId="7" applyFont="1" applyFill="1" applyBorder="1" applyAlignment="1">
      <alignment horizontal="center"/>
    </xf>
    <xf numFmtId="0" fontId="43" fillId="0" borderId="1" xfId="7" applyFont="1" applyBorder="1" applyAlignment="1">
      <alignment wrapText="1"/>
    </xf>
    <xf numFmtId="0" fontId="43" fillId="0" borderId="1" xfId="7" applyFont="1" applyBorder="1" applyAlignment="1">
      <alignment horizontal="center" vertical="center"/>
    </xf>
    <xf numFmtId="168" fontId="43" fillId="0" borderId="1" xfId="7" applyNumberFormat="1" applyFont="1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38" fillId="0" borderId="42" xfId="7" applyFont="1" applyBorder="1" applyAlignment="1">
      <alignment horizontal="center"/>
    </xf>
    <xf numFmtId="168" fontId="44" fillId="2" borderId="1" xfId="7" applyNumberFormat="1" applyFont="1" applyFill="1" applyBorder="1" applyAlignment="1">
      <alignment horizontal="center"/>
    </xf>
    <xf numFmtId="0" fontId="41" fillId="3" borderId="1" xfId="7" applyFont="1" applyFill="1" applyBorder="1" applyAlignment="1">
      <alignment horizontal="center"/>
    </xf>
    <xf numFmtId="0" fontId="38" fillId="0" borderId="42" xfId="7" applyFont="1" applyBorder="1"/>
    <xf numFmtId="0" fontId="43" fillId="0" borderId="46" xfId="7" applyFont="1" applyBorder="1"/>
    <xf numFmtId="0" fontId="40" fillId="0" borderId="8" xfId="7" applyFont="1" applyBorder="1"/>
    <xf numFmtId="0" fontId="43" fillId="0" borderId="45" xfId="7" applyFont="1" applyBorder="1"/>
    <xf numFmtId="0" fontId="38" fillId="0" borderId="8" xfId="7" applyFont="1" applyBorder="1"/>
    <xf numFmtId="0" fontId="43" fillId="0" borderId="47" xfId="7" applyFont="1" applyBorder="1"/>
    <xf numFmtId="0" fontId="38" fillId="0" borderId="34" xfId="7" applyFont="1" applyBorder="1" applyAlignment="1">
      <alignment wrapText="1"/>
    </xf>
    <xf numFmtId="0" fontId="43" fillId="0" borderId="21" xfId="7" applyFont="1" applyBorder="1" applyAlignment="1">
      <alignment horizontal="center"/>
    </xf>
    <xf numFmtId="0" fontId="43" fillId="0" borderId="21" xfId="7" applyFont="1" applyBorder="1"/>
    <xf numFmtId="43" fontId="38" fillId="0" borderId="32" xfId="7" applyNumberFormat="1" applyFont="1" applyBorder="1" applyAlignment="1">
      <alignment horizontal="center" vertical="center"/>
    </xf>
    <xf numFmtId="0" fontId="43" fillId="0" borderId="48" xfId="7" applyFont="1" applyBorder="1"/>
    <xf numFmtId="0" fontId="40" fillId="0" borderId="19" xfId="7" applyFont="1" applyBorder="1" applyAlignment="1">
      <alignment horizontal="left" vertical="center" wrapText="1"/>
    </xf>
    <xf numFmtId="0" fontId="43" fillId="0" borderId="8" xfId="7" applyFont="1" applyBorder="1" applyAlignment="1">
      <alignment horizontal="center"/>
    </xf>
    <xf numFmtId="0" fontId="43" fillId="0" borderId="19" xfId="7" applyFont="1" applyBorder="1" applyAlignment="1">
      <alignment horizontal="center"/>
    </xf>
    <xf numFmtId="0" fontId="43" fillId="0" borderId="45" xfId="7" applyFont="1" applyBorder="1" applyAlignment="1">
      <alignment horizontal="center"/>
    </xf>
    <xf numFmtId="0" fontId="2" fillId="0" borderId="0" xfId="8"/>
    <xf numFmtId="168" fontId="0" fillId="0" borderId="0" xfId="9" applyNumberFormat="1" applyFont="1"/>
    <xf numFmtId="168" fontId="35" fillId="0" borderId="0" xfId="9" applyNumberFormat="1" applyFont="1"/>
    <xf numFmtId="168" fontId="34" fillId="0" borderId="0" xfId="9" applyNumberFormat="1" applyFont="1"/>
    <xf numFmtId="168" fontId="34" fillId="0" borderId="13" xfId="9" applyNumberFormat="1" applyFont="1" applyBorder="1" applyAlignment="1">
      <alignment horizontal="right"/>
    </xf>
    <xf numFmtId="168" fontId="34" fillId="0" borderId="0" xfId="9" applyNumberFormat="1" applyFont="1" applyAlignment="1">
      <alignment horizontal="right"/>
    </xf>
    <xf numFmtId="2" fontId="34" fillId="0" borderId="0" xfId="9" applyNumberFormat="1" applyFont="1"/>
    <xf numFmtId="168" fontId="34" fillId="0" borderId="13" xfId="9" applyNumberFormat="1" applyFont="1" applyBorder="1"/>
    <xf numFmtId="0" fontId="34" fillId="0" borderId="0" xfId="8" applyFont="1"/>
    <xf numFmtId="168" fontId="34" fillId="0" borderId="20" xfId="9" applyNumberFormat="1" applyFont="1" applyBorder="1"/>
    <xf numFmtId="168" fontId="34" fillId="0" borderId="2" xfId="9" applyNumberFormat="1" applyFont="1" applyBorder="1" applyAlignment="1">
      <alignment horizontal="center" vertical="center"/>
    </xf>
    <xf numFmtId="168" fontId="34" fillId="0" borderId="0" xfId="9" applyNumberFormat="1" applyFont="1" applyAlignment="1">
      <alignment horizontal="center" vertical="center"/>
    </xf>
    <xf numFmtId="168" fontId="0" fillId="0" borderId="0" xfId="9" applyNumberFormat="1" applyFont="1" applyAlignment="1">
      <alignment horizontal="left" indent="2"/>
    </xf>
    <xf numFmtId="168" fontId="34" fillId="0" borderId="2" xfId="9" applyNumberFormat="1" applyFont="1" applyBorder="1"/>
    <xf numFmtId="168" fontId="34" fillId="0" borderId="21" xfId="9" applyNumberFormat="1" applyFont="1" applyBorder="1" applyAlignment="1">
      <alignment horizontal="center"/>
    </xf>
    <xf numFmtId="168" fontId="34" fillId="0" borderId="0" xfId="9" applyNumberFormat="1" applyFont="1" applyAlignment="1">
      <alignment horizontal="center"/>
    </xf>
    <xf numFmtId="168" fontId="33" fillId="0" borderId="2" xfId="9" applyNumberFormat="1" applyFont="1" applyBorder="1"/>
    <xf numFmtId="2" fontId="33" fillId="0" borderId="2" xfId="9" applyNumberFormat="1" applyFont="1" applyBorder="1"/>
    <xf numFmtId="168" fontId="34" fillId="0" borderId="21" xfId="9" applyNumberFormat="1" applyFont="1" applyBorder="1"/>
    <xf numFmtId="169" fontId="34" fillId="0" borderId="0" xfId="9" applyNumberFormat="1" applyFont="1"/>
    <xf numFmtId="169" fontId="34" fillId="0" borderId="0" xfId="10" applyNumberFormat="1" applyFont="1"/>
    <xf numFmtId="169" fontId="33" fillId="0" borderId="2" xfId="10" applyNumberFormat="1" applyFont="1" applyBorder="1"/>
    <xf numFmtId="169" fontId="33" fillId="0" borderId="0" xfId="10" applyNumberFormat="1" applyFont="1"/>
    <xf numFmtId="168" fontId="33" fillId="0" borderId="0" xfId="9" applyNumberFormat="1" applyFont="1"/>
    <xf numFmtId="165" fontId="33" fillId="0" borderId="0" xfId="10" applyNumberFormat="1" applyFont="1"/>
    <xf numFmtId="165" fontId="34" fillId="0" borderId="0" xfId="10" applyNumberFormat="1" applyFont="1"/>
    <xf numFmtId="168" fontId="34" fillId="0" borderId="9" xfId="9" applyNumberFormat="1" applyFont="1" applyBorder="1"/>
    <xf numFmtId="165" fontId="34" fillId="0" borderId="9" xfId="10" applyNumberFormat="1" applyFont="1" applyBorder="1"/>
    <xf numFmtId="168" fontId="34" fillId="2" borderId="2" xfId="9" applyNumberFormat="1" applyFont="1" applyFill="1" applyBorder="1"/>
    <xf numFmtId="168" fontId="34" fillId="0" borderId="2" xfId="10" applyNumberFormat="1" applyFont="1" applyBorder="1"/>
    <xf numFmtId="168" fontId="34" fillId="0" borderId="0" xfId="10" applyNumberFormat="1" applyFont="1"/>
    <xf numFmtId="168" fontId="33" fillId="2" borderId="17" xfId="9" applyNumberFormat="1" applyFont="1" applyFill="1" applyBorder="1"/>
    <xf numFmtId="168" fontId="33" fillId="0" borderId="17" xfId="10" applyNumberFormat="1" applyFont="1" applyBorder="1"/>
    <xf numFmtId="168" fontId="33" fillId="0" borderId="0" xfId="10" applyNumberFormat="1" applyFont="1"/>
    <xf numFmtId="43" fontId="2" fillId="0" borderId="0" xfId="8" applyNumberFormat="1"/>
    <xf numFmtId="165" fontId="33" fillId="0" borderId="2" xfId="10" applyNumberFormat="1" applyFont="1" applyBorder="1"/>
    <xf numFmtId="168" fontId="34" fillId="0" borderId="17" xfId="9" applyNumberFormat="1" applyFont="1" applyBorder="1" applyAlignment="1">
      <alignment horizontal="center" vertical="center"/>
    </xf>
    <xf numFmtId="2" fontId="34" fillId="0" borderId="2" xfId="9" applyNumberFormat="1" applyFont="1" applyBorder="1"/>
    <xf numFmtId="2" fontId="33" fillId="0" borderId="0" xfId="9" applyNumberFormat="1" applyFont="1"/>
    <xf numFmtId="168" fontId="34" fillId="0" borderId="21" xfId="9" applyNumberFormat="1" applyFont="1" applyBorder="1" applyAlignment="1">
      <alignment horizontal="center" vertical="center"/>
    </xf>
    <xf numFmtId="168" fontId="48" fillId="0" borderId="0" xfId="9" applyNumberFormat="1" applyFont="1" applyAlignment="1">
      <alignment horizontal="center" vertical="center"/>
    </xf>
    <xf numFmtId="43" fontId="34" fillId="0" borderId="0" xfId="9" applyNumberFormat="1" applyFont="1" applyAlignment="1">
      <alignment horizontal="right"/>
    </xf>
    <xf numFmtId="43" fontId="48" fillId="0" borderId="0" xfId="9" applyNumberFormat="1" applyFont="1" applyAlignment="1">
      <alignment horizontal="right"/>
    </xf>
    <xf numFmtId="168" fontId="33" fillId="0" borderId="20" xfId="9" applyNumberFormat="1" applyFont="1" applyBorder="1"/>
    <xf numFmtId="168" fontId="49" fillId="0" borderId="0" xfId="9" applyNumberFormat="1" applyFont="1"/>
    <xf numFmtId="168" fontId="48" fillId="0" borderId="0" xfId="9" applyNumberFormat="1" applyFont="1"/>
    <xf numFmtId="170" fontId="34" fillId="0" borderId="0" xfId="9" applyNumberFormat="1" applyFont="1"/>
    <xf numFmtId="43" fontId="34" fillId="0" borderId="0" xfId="9" applyNumberFormat="1" applyFont="1"/>
    <xf numFmtId="170" fontId="50" fillId="0" borderId="0" xfId="9" applyNumberFormat="1" applyFont="1"/>
    <xf numFmtId="4" fontId="34" fillId="0" borderId="13" xfId="9" applyNumberFormat="1" applyFont="1" applyBorder="1"/>
    <xf numFmtId="170" fontId="34" fillId="0" borderId="13" xfId="9" applyNumberFormat="1" applyFont="1" applyBorder="1"/>
    <xf numFmtId="4" fontId="50" fillId="0" borderId="0" xfId="9" applyNumberFormat="1" applyFont="1"/>
    <xf numFmtId="168" fontId="33" fillId="0" borderId="13" xfId="9" applyNumberFormat="1" applyFont="1" applyBorder="1"/>
    <xf numFmtId="169" fontId="34" fillId="0" borderId="13" xfId="9" applyNumberFormat="1" applyFont="1" applyBorder="1"/>
    <xf numFmtId="165" fontId="48" fillId="0" borderId="0" xfId="10" applyNumberFormat="1" applyFont="1"/>
    <xf numFmtId="165" fontId="34" fillId="0" borderId="13" xfId="10" applyNumberFormat="1" applyFont="1" applyBorder="1"/>
    <xf numFmtId="165" fontId="33" fillId="0" borderId="20" xfId="10" applyNumberFormat="1" applyFont="1" applyBorder="1"/>
    <xf numFmtId="165" fontId="33" fillId="0" borderId="13" xfId="10" applyNumberFormat="1" applyFont="1" applyBorder="1"/>
    <xf numFmtId="165" fontId="49" fillId="0" borderId="0" xfId="10" applyNumberFormat="1" applyFont="1"/>
    <xf numFmtId="43" fontId="34" fillId="0" borderId="22" xfId="9" applyNumberFormat="1" applyFont="1" applyBorder="1"/>
    <xf numFmtId="43" fontId="48" fillId="0" borderId="0" xfId="9" applyNumberFormat="1" applyFont="1"/>
    <xf numFmtId="43" fontId="34" fillId="0" borderId="13" xfId="9" applyNumberFormat="1" applyFont="1" applyBorder="1"/>
    <xf numFmtId="0" fontId="47" fillId="0" borderId="0" xfId="11"/>
    <xf numFmtId="166" fontId="34" fillId="0" borderId="0" xfId="9" applyNumberFormat="1" applyFont="1"/>
    <xf numFmtId="43" fontId="34" fillId="0" borderId="0" xfId="9" applyNumberFormat="1" applyFont="1" applyAlignment="1">
      <alignment horizontal="right" indent="1"/>
    </xf>
    <xf numFmtId="43" fontId="34" fillId="0" borderId="0" xfId="8" applyNumberFormat="1" applyFont="1"/>
    <xf numFmtId="165" fontId="34" fillId="0" borderId="0" xfId="10" applyNumberFormat="1" applyFont="1" applyAlignment="1">
      <alignment horizontal="right"/>
    </xf>
    <xf numFmtId="170" fontId="34" fillId="0" borderId="0" xfId="8" applyNumberFormat="1" applyFont="1"/>
    <xf numFmtId="43" fontId="33" fillId="0" borderId="2" xfId="9" applyNumberFormat="1" applyFont="1" applyBorder="1"/>
    <xf numFmtId="43" fontId="33" fillId="0" borderId="0" xfId="9" applyNumberFormat="1" applyFont="1"/>
    <xf numFmtId="41" fontId="34" fillId="0" borderId="0" xfId="9" applyNumberFormat="1" applyFont="1"/>
    <xf numFmtId="168" fontId="34" fillId="0" borderId="0" xfId="8" applyNumberFormat="1" applyFont="1"/>
    <xf numFmtId="41" fontId="34" fillId="0" borderId="0" xfId="8" applyNumberFormat="1" applyFont="1"/>
    <xf numFmtId="168" fontId="34" fillId="0" borderId="2" xfId="8" applyNumberFormat="1" applyFont="1" applyBorder="1"/>
    <xf numFmtId="0" fontId="2" fillId="0" borderId="0" xfId="8" applyAlignment="1">
      <alignment horizontal="center" vertical="center"/>
    </xf>
    <xf numFmtId="169" fontId="36" fillId="0" borderId="0" xfId="9" applyNumberFormat="1" applyFont="1"/>
    <xf numFmtId="169" fontId="0" fillId="0" borderId="0" xfId="9" applyNumberFormat="1" applyFont="1"/>
    <xf numFmtId="169" fontId="0" fillId="0" borderId="13" xfId="9" applyNumberFormat="1" applyFont="1" applyBorder="1"/>
    <xf numFmtId="169" fontId="15" fillId="0" borderId="13" xfId="9" applyNumberFormat="1" applyFont="1" applyBorder="1"/>
    <xf numFmtId="169" fontId="15" fillId="0" borderId="0" xfId="9" applyNumberFormat="1" applyFont="1"/>
    <xf numFmtId="0" fontId="2" fillId="0" borderId="0" xfId="8" applyAlignment="1">
      <alignment horizontal="left" indent="1"/>
    </xf>
    <xf numFmtId="165" fontId="15" fillId="0" borderId="0" xfId="10" applyNumberFormat="1" applyFont="1"/>
    <xf numFmtId="43" fontId="3" fillId="0" borderId="0" xfId="7" applyNumberFormat="1"/>
    <xf numFmtId="0" fontId="2" fillId="0" borderId="0" xfId="8" applyAlignment="1">
      <alignment horizontal="center"/>
    </xf>
    <xf numFmtId="168" fontId="0" fillId="0" borderId="0" xfId="9" applyNumberFormat="1" applyFont="1" applyAlignment="1">
      <alignment horizontal="center"/>
    </xf>
    <xf numFmtId="0" fontId="2" fillId="0" borderId="9" xfId="8" applyBorder="1" applyAlignment="1">
      <alignment horizontal="center" vertical="center"/>
    </xf>
    <xf numFmtId="0" fontId="2" fillId="0" borderId="17" xfId="8" applyBorder="1" applyAlignment="1">
      <alignment horizontal="center" vertical="center"/>
    </xf>
    <xf numFmtId="168" fontId="34" fillId="0" borderId="0" xfId="9" applyNumberFormat="1" applyFont="1" applyBorder="1"/>
    <xf numFmtId="165" fontId="34" fillId="0" borderId="0" xfId="10" applyNumberFormat="1" applyFont="1" applyBorder="1"/>
    <xf numFmtId="165" fontId="43" fillId="0" borderId="0" xfId="12" applyNumberFormat="1" applyFont="1"/>
    <xf numFmtId="168" fontId="34" fillId="0" borderId="0" xfId="9" applyNumberFormat="1" applyFont="1" applyBorder="1" applyAlignment="1">
      <alignment horizontal="right"/>
    </xf>
    <xf numFmtId="168" fontId="34" fillId="0" borderId="0" xfId="9" applyNumberFormat="1" applyFont="1" applyBorder="1" applyAlignment="1">
      <alignment horizontal="center" vertical="center"/>
    </xf>
    <xf numFmtId="168" fontId="34" fillId="0" borderId="0" xfId="9" applyNumberFormat="1" applyFont="1" applyBorder="1" applyAlignment="1">
      <alignment horizontal="center"/>
    </xf>
    <xf numFmtId="169" fontId="33" fillId="0" borderId="0" xfId="10" applyNumberFormat="1" applyFont="1" applyBorder="1"/>
    <xf numFmtId="168" fontId="34" fillId="0" borderId="0" xfId="10" applyNumberFormat="1" applyFont="1" applyBorder="1"/>
    <xf numFmtId="168" fontId="33" fillId="0" borderId="0" xfId="10" applyNumberFormat="1" applyFont="1" applyBorder="1"/>
    <xf numFmtId="165" fontId="33" fillId="0" borderId="0" xfId="10" applyNumberFormat="1" applyFont="1" applyBorder="1"/>
    <xf numFmtId="2" fontId="34" fillId="0" borderId="0" xfId="9" applyNumberFormat="1" applyFont="1" applyBorder="1"/>
    <xf numFmtId="2" fontId="33" fillId="0" borderId="0" xfId="9" applyNumberFormat="1" applyFont="1" applyBorder="1"/>
    <xf numFmtId="168" fontId="33" fillId="0" borderId="0" xfId="9" applyNumberFormat="1" applyFont="1" applyBorder="1"/>
    <xf numFmtId="170" fontId="34" fillId="0" borderId="0" xfId="9" applyNumberFormat="1" applyFont="1" applyBorder="1"/>
    <xf numFmtId="43" fontId="34" fillId="0" borderId="0" xfId="9" applyNumberFormat="1" applyFont="1" applyBorder="1"/>
    <xf numFmtId="43" fontId="33" fillId="0" borderId="0" xfId="9" applyNumberFormat="1" applyFont="1" applyBorder="1"/>
    <xf numFmtId="168" fontId="34" fillId="0" borderId="0" xfId="8" applyNumberFormat="1" applyFont="1" applyBorder="1"/>
    <xf numFmtId="0" fontId="2" fillId="0" borderId="0" xfId="8" applyBorder="1" applyAlignment="1">
      <alignment horizontal="center" vertical="center"/>
    </xf>
    <xf numFmtId="169" fontId="0" fillId="0" borderId="0" xfId="9" applyNumberFormat="1" applyFont="1" applyBorder="1"/>
    <xf numFmtId="169" fontId="15" fillId="0" borderId="0" xfId="9" applyNumberFormat="1" applyFont="1" applyBorder="1"/>
    <xf numFmtId="168" fontId="50" fillId="0" borderId="0" xfId="9" applyNumberFormat="1" applyFont="1" applyBorder="1" applyAlignment="1">
      <alignment horizontal="center" vertical="center"/>
    </xf>
    <xf numFmtId="165" fontId="50" fillId="0" borderId="0" xfId="10" applyNumberFormat="1" applyFont="1"/>
    <xf numFmtId="165" fontId="51" fillId="0" borderId="0" xfId="10" applyNumberFormat="1" applyFont="1"/>
    <xf numFmtId="168" fontId="2" fillId="0" borderId="0" xfId="8" applyNumberFormat="1"/>
    <xf numFmtId="0" fontId="15" fillId="0" borderId="0" xfId="3" applyFont="1" applyFill="1"/>
    <xf numFmtId="0" fontId="2" fillId="0" borderId="0" xfId="8" applyAlignment="1">
      <alignment horizontal="center"/>
    </xf>
    <xf numFmtId="168" fontId="0" fillId="0" borderId="0" xfId="9" applyNumberFormat="1" applyFont="1" applyAlignment="1">
      <alignment horizontal="center"/>
    </xf>
    <xf numFmtId="0" fontId="2" fillId="0" borderId="9" xfId="8" applyBorder="1" applyAlignment="1">
      <alignment horizontal="center" vertical="center"/>
    </xf>
    <xf numFmtId="0" fontId="2" fillId="0" borderId="17" xfId="8" applyBorder="1" applyAlignment="1">
      <alignment horizontal="center" vertical="center"/>
    </xf>
    <xf numFmtId="0" fontId="43" fillId="0" borderId="8" xfId="7" applyFont="1" applyBorder="1" applyAlignment="1">
      <alignment horizontal="center"/>
    </xf>
    <xf numFmtId="0" fontId="43" fillId="0" borderId="19" xfId="7" applyFont="1" applyBorder="1" applyAlignment="1">
      <alignment horizontal="center"/>
    </xf>
    <xf numFmtId="168" fontId="38" fillId="0" borderId="8" xfId="7" applyNumberFormat="1" applyFont="1" applyBorder="1" applyAlignment="1">
      <alignment horizontal="center" vertical="center"/>
    </xf>
    <xf numFmtId="168" fontId="38" fillId="0" borderId="19" xfId="7" applyNumberFormat="1" applyFont="1" applyBorder="1" applyAlignment="1">
      <alignment horizontal="center" vertical="center"/>
    </xf>
    <xf numFmtId="0" fontId="43" fillId="0" borderId="45" xfId="7" applyFont="1" applyBorder="1" applyAlignment="1">
      <alignment horizontal="center"/>
    </xf>
    <xf numFmtId="0" fontId="43" fillId="0" borderId="40" xfId="7" applyFont="1" applyBorder="1" applyAlignment="1">
      <alignment horizontal="center"/>
    </xf>
    <xf numFmtId="168" fontId="38" fillId="0" borderId="8" xfId="7" applyNumberFormat="1" applyFont="1" applyBorder="1" applyAlignment="1">
      <alignment horizontal="center" vertical="center" wrapText="1"/>
    </xf>
    <xf numFmtId="0" fontId="3" fillId="0" borderId="19" xfId="7" applyBorder="1" applyAlignment="1">
      <alignment horizontal="center" vertical="center" wrapText="1"/>
    </xf>
    <xf numFmtId="0" fontId="40" fillId="0" borderId="8" xfId="7" applyFont="1" applyBorder="1" applyAlignment="1">
      <alignment horizontal="left" vertical="center" wrapText="1"/>
    </xf>
    <xf numFmtId="0" fontId="40" fillId="0" borderId="19" xfId="7" applyFont="1" applyBorder="1" applyAlignment="1">
      <alignment horizontal="left" vertical="center" wrapText="1"/>
    </xf>
    <xf numFmtId="0" fontId="38" fillId="0" borderId="43" xfId="7" applyFont="1" applyBorder="1" applyAlignment="1">
      <alignment horizontal="center" vertical="center" wrapText="1"/>
    </xf>
    <xf numFmtId="0" fontId="38" fillId="0" borderId="41" xfId="7" applyFont="1" applyBorder="1" applyAlignment="1">
      <alignment horizontal="center" vertical="center" wrapText="1"/>
    </xf>
    <xf numFmtId="0" fontId="3" fillId="0" borderId="8" xfId="7" applyBorder="1" applyAlignment="1">
      <alignment horizontal="center"/>
    </xf>
    <xf numFmtId="0" fontId="3" fillId="0" borderId="19" xfId="7" applyBorder="1" applyAlignment="1">
      <alignment horizontal="center"/>
    </xf>
    <xf numFmtId="0" fontId="43" fillId="0" borderId="43" xfId="7" applyFont="1" applyBorder="1" applyAlignment="1">
      <alignment horizontal="center" vertical="center" wrapText="1"/>
    </xf>
    <xf numFmtId="0" fontId="43" fillId="0" borderId="41" xfId="7" applyFont="1" applyBorder="1" applyAlignment="1">
      <alignment horizontal="center" vertical="center" wrapText="1"/>
    </xf>
    <xf numFmtId="0" fontId="45" fillId="0" borderId="0" xfId="7" applyFont="1" applyAlignment="1">
      <alignment horizontal="center"/>
    </xf>
    <xf numFmtId="0" fontId="45" fillId="0" borderId="13" xfId="7" applyFont="1" applyBorder="1" applyAlignment="1">
      <alignment horizontal="center"/>
    </xf>
    <xf numFmtId="0" fontId="38" fillId="0" borderId="23" xfId="7" applyFont="1" applyBorder="1" applyAlignment="1">
      <alignment horizontal="center" vertical="center" wrapText="1"/>
    </xf>
    <xf numFmtId="0" fontId="38" fillId="0" borderId="28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 wrapText="1"/>
    </xf>
    <xf numFmtId="0" fontId="38" fillId="0" borderId="1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 wrapText="1"/>
    </xf>
    <xf numFmtId="0" fontId="15" fillId="0" borderId="29" xfId="7" applyFont="1" applyBorder="1" applyAlignment="1">
      <alignment horizontal="center" vertical="center" wrapText="1"/>
    </xf>
    <xf numFmtId="0" fontId="15" fillId="0" borderId="31" xfId="7" applyFont="1" applyBorder="1" applyAlignment="1">
      <alignment horizontal="center" vertical="center" wrapText="1"/>
    </xf>
    <xf numFmtId="0" fontId="38" fillId="0" borderId="26" xfId="7" applyFont="1" applyBorder="1" applyAlignment="1">
      <alignment horizontal="center" vertical="center" wrapText="1"/>
    </xf>
    <xf numFmtId="0" fontId="15" fillId="0" borderId="22" xfId="7" applyFont="1" applyBorder="1" applyAlignment="1">
      <alignment horizontal="center" wrapText="1"/>
    </xf>
    <xf numFmtId="0" fontId="15" fillId="0" borderId="16" xfId="7" applyFont="1" applyBorder="1" applyAlignment="1">
      <alignment horizontal="center" wrapText="1"/>
    </xf>
    <xf numFmtId="0" fontId="15" fillId="0" borderId="17" xfId="7" applyFont="1" applyBorder="1" applyAlignment="1">
      <alignment horizontal="center" wrapText="1"/>
    </xf>
    <xf numFmtId="0" fontId="39" fillId="0" borderId="29" xfId="7" applyFont="1" applyBorder="1" applyAlignment="1">
      <alignment horizontal="center" vertical="center" wrapText="1"/>
    </xf>
    <xf numFmtId="0" fontId="39" fillId="0" borderId="31" xfId="7" applyFont="1" applyBorder="1" applyAlignment="1">
      <alignment horizontal="center" vertical="center" wrapText="1"/>
    </xf>
    <xf numFmtId="0" fontId="38" fillId="0" borderId="44" xfId="7" applyFont="1" applyBorder="1" applyAlignment="1">
      <alignment horizontal="center" vertical="center" wrapText="1"/>
    </xf>
    <xf numFmtId="0" fontId="15" fillId="0" borderId="24" xfId="7" applyFont="1" applyBorder="1" applyAlignment="1">
      <alignment wrapText="1"/>
    </xf>
    <xf numFmtId="0" fontId="15" fillId="0" borderId="3" xfId="7" applyFont="1" applyBorder="1" applyAlignment="1">
      <alignment wrapText="1"/>
    </xf>
    <xf numFmtId="0" fontId="15" fillId="0" borderId="1" xfId="7" applyFont="1" applyBorder="1" applyAlignment="1">
      <alignment wrapText="1"/>
    </xf>
    <xf numFmtId="0" fontId="38" fillId="0" borderId="29" xfId="7" applyFont="1" applyBorder="1" applyAlignment="1">
      <alignment horizontal="center" vertical="center" wrapText="1"/>
    </xf>
    <xf numFmtId="0" fontId="38" fillId="0" borderId="31" xfId="7" applyFont="1" applyBorder="1" applyAlignment="1">
      <alignment horizontal="center" vertical="center" wrapText="1"/>
    </xf>
    <xf numFmtId="0" fontId="38" fillId="0" borderId="27" xfId="7" applyFont="1" applyBorder="1" applyAlignment="1">
      <alignment horizontal="center" vertical="center" wrapText="1"/>
    </xf>
    <xf numFmtId="0" fontId="15" fillId="0" borderId="30" xfId="7" applyFont="1" applyBorder="1" applyAlignment="1">
      <alignment wrapText="1"/>
    </xf>
    <xf numFmtId="0" fontId="15" fillId="0" borderId="35" xfId="7" applyFont="1" applyBorder="1" applyAlignment="1">
      <alignment wrapText="1"/>
    </xf>
    <xf numFmtId="0" fontId="15" fillId="0" borderId="1" xfId="7" applyFont="1" applyBorder="1" applyAlignment="1">
      <alignment horizontal="center" vertical="center" wrapText="1"/>
    </xf>
    <xf numFmtId="0" fontId="38" fillId="0" borderId="33" xfId="7" applyFont="1" applyBorder="1" applyAlignment="1">
      <alignment horizontal="center" vertical="center" wrapText="1"/>
    </xf>
    <xf numFmtId="0" fontId="3" fillId="0" borderId="34" xfId="7" applyBorder="1" applyAlignment="1">
      <alignment horizontal="center" vertical="center" wrapText="1"/>
    </xf>
    <xf numFmtId="0" fontId="37" fillId="0" borderId="0" xfId="7" applyFont="1" applyAlignment="1">
      <alignment horizontal="center" vertical="center" wrapText="1"/>
    </xf>
    <xf numFmtId="0" fontId="15" fillId="0" borderId="15" xfId="7" applyFont="1" applyBorder="1" applyAlignment="1">
      <alignment horizontal="center" wrapText="1"/>
    </xf>
    <xf numFmtId="0" fontId="15" fillId="0" borderId="18" xfId="7" applyFont="1" applyBorder="1" applyAlignment="1">
      <alignment horizontal="center" wrapText="1"/>
    </xf>
    <xf numFmtId="0" fontId="15" fillId="0" borderId="10" xfId="6" applyFont="1" applyBorder="1" applyAlignment="1">
      <alignment horizontal="center"/>
    </xf>
    <xf numFmtId="0" fontId="15" fillId="0" borderId="0" xfId="6" applyFont="1" applyAlignment="1">
      <alignment horizontal="center"/>
    </xf>
    <xf numFmtId="0" fontId="4" fillId="0" borderId="9" xfId="6" applyBorder="1" applyAlignment="1">
      <alignment horizontal="center"/>
    </xf>
    <xf numFmtId="0" fontId="15" fillId="0" borderId="6" xfId="6" applyFont="1" applyBorder="1" applyAlignment="1">
      <alignment horizontal="center"/>
    </xf>
    <xf numFmtId="0" fontId="15" fillId="0" borderId="9" xfId="6" applyFont="1" applyBorder="1" applyAlignment="1">
      <alignment horizontal="center"/>
    </xf>
    <xf numFmtId="0" fontId="15" fillId="0" borderId="7" xfId="6" applyFont="1" applyBorder="1" applyAlignment="1">
      <alignment horizontal="center"/>
    </xf>
    <xf numFmtId="0" fontId="15" fillId="0" borderId="11" xfId="6" applyFont="1" applyBorder="1" applyAlignment="1">
      <alignment horizontal="center"/>
    </xf>
    <xf numFmtId="0" fontId="15" fillId="0" borderId="12" xfId="6" applyFont="1" applyBorder="1" applyAlignment="1">
      <alignment horizontal="center"/>
    </xf>
    <xf numFmtId="0" fontId="15" fillId="0" borderId="13" xfId="6" applyFont="1" applyBorder="1" applyAlignment="1">
      <alignment horizontal="center"/>
    </xf>
    <xf numFmtId="0" fontId="15" fillId="0" borderId="14" xfId="6" applyFont="1" applyBorder="1" applyAlignment="1">
      <alignment horizontal="center"/>
    </xf>
    <xf numFmtId="0" fontId="4" fillId="0" borderId="0" xfId="6" applyAlignment="1">
      <alignment horizontal="center" vertical="center"/>
    </xf>
    <xf numFmtId="0" fontId="4" fillId="0" borderId="0" xfId="3" applyAlignment="1">
      <alignment horizontal="center"/>
    </xf>
    <xf numFmtId="0" fontId="33" fillId="0" borderId="0" xfId="3" applyFont="1" applyAlignment="1">
      <alignment horizontal="center"/>
    </xf>
    <xf numFmtId="0" fontId="4" fillId="0" borderId="1" xfId="3" applyBorder="1" applyAlignment="1">
      <alignment horizontal="center"/>
    </xf>
    <xf numFmtId="0" fontId="19" fillId="0" borderId="2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16" fillId="0" borderId="4" xfId="4" applyFont="1" applyBorder="1" applyAlignment="1" applyProtection="1">
      <alignment horizontal="left" vertical="center" wrapText="1"/>
      <protection locked="0"/>
    </xf>
    <xf numFmtId="0" fontId="16" fillId="0" borderId="3" xfId="4" applyFont="1" applyBorder="1" applyAlignment="1" applyProtection="1">
      <alignment horizontal="left" vertical="center" wrapText="1"/>
      <protection locked="0"/>
    </xf>
    <xf numFmtId="0" fontId="16" fillId="0" borderId="1" xfId="4" applyFont="1" applyBorder="1" applyAlignment="1" applyProtection="1">
      <alignment horizontal="left" vertical="center" wrapText="1"/>
      <protection locked="0"/>
    </xf>
    <xf numFmtId="0" fontId="1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0" fontId="16" fillId="0" borderId="1" xfId="3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4" fontId="17" fillId="0" borderId="1" xfId="4" applyNumberFormat="1" applyBorder="1" applyAlignment="1">
      <alignment horizontal="center"/>
    </xf>
    <xf numFmtId="0" fontId="17" fillId="0" borderId="1" xfId="4" applyBorder="1" applyAlignment="1">
      <alignment horizontal="center"/>
    </xf>
    <xf numFmtId="0" fontId="17" fillId="0" borderId="1" xfId="4" applyBorder="1" applyAlignment="1">
      <alignment horizontal="center" vertical="center"/>
    </xf>
    <xf numFmtId="0" fontId="17" fillId="0" borderId="1" xfId="4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</cellXfs>
  <cellStyles count="13">
    <cellStyle name="Comma [0]" xfId="12" builtinId="6"/>
    <cellStyle name="Comma [0] 2" xfId="5" xr:uid="{36A00A3E-425F-41A1-9D5A-785C9444F79F}"/>
    <cellStyle name="Comma [0] 2 2" xfId="10" xr:uid="{68AC57DA-07ED-4BDF-8C4B-073C0CC132EF}"/>
    <cellStyle name="Comma [0] 3" xfId="2" xr:uid="{CBD48B7D-1E20-4724-AD44-45BD422F4A5B}"/>
    <cellStyle name="Comma [0] 3 2" xfId="9" xr:uid="{670A796C-35E3-4702-91EF-78D21D39E849}"/>
    <cellStyle name="Normal" xfId="0" builtinId="0"/>
    <cellStyle name="Normal 2" xfId="1" xr:uid="{3A43B3E3-D716-4A87-9F04-B574F1D8D636}"/>
    <cellStyle name="Normal 2 2" xfId="4" xr:uid="{581AC5EF-9FA1-4B9C-B74A-5285350CCD67}"/>
    <cellStyle name="Normal 2 2 2" xfId="6" xr:uid="{72620B99-EEA5-41DB-A7E2-62122824ACB7}"/>
    <cellStyle name="Normal 2 2 2 2" xfId="8" xr:uid="{906AF37F-6F2A-426C-8436-D74CF990CFBE}"/>
    <cellStyle name="Normal 3" xfId="3" xr:uid="{771F0046-CE68-413E-813C-58069E8ED6B0}"/>
    <cellStyle name="Normal 3 2" xfId="11" xr:uid="{AD798018-C906-4D1B-8EC7-6C54E86B9B94}"/>
    <cellStyle name="Normal 4" xfId="7" xr:uid="{A3174FD7-1DDD-4FC8-8F37-CBDD55EF9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B1A5-9EC3-4AA7-97A5-1F390EE16419}">
  <dimension ref="A1:Z224"/>
  <sheetViews>
    <sheetView view="pageBreakPreview" topLeftCell="A206" zoomScaleNormal="100" zoomScaleSheetLayoutView="100" workbookViewId="0">
      <selection activeCell="M20" sqref="M20"/>
    </sheetView>
  </sheetViews>
  <sheetFormatPr defaultRowHeight="15" x14ac:dyDescent="0.25"/>
  <cols>
    <col min="1" max="1" width="3.42578125" style="205" customWidth="1"/>
    <col min="2" max="2" width="3.85546875" style="205" customWidth="1"/>
    <col min="3" max="3" width="3.140625" style="205" customWidth="1"/>
    <col min="4" max="9" width="9.140625" style="205"/>
    <col min="10" max="10" width="7.85546875" style="205" customWidth="1"/>
    <col min="11" max="11" width="16.42578125" style="205" customWidth="1"/>
    <col min="12" max="12" width="17" style="205" customWidth="1"/>
    <col min="13" max="13" width="16.5703125" style="205" customWidth="1"/>
    <col min="14" max="25" width="16.5703125" style="205" hidden="1" customWidth="1"/>
    <col min="26" max="26" width="15.7109375" style="205" customWidth="1"/>
    <col min="27" max="16384" width="9.140625" style="205"/>
  </cols>
  <sheetData>
    <row r="1" spans="1:25" x14ac:dyDescent="0.25">
      <c r="A1" s="317" t="s">
        <v>219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</row>
    <row r="2" spans="1:25" x14ac:dyDescent="0.25">
      <c r="A2" s="318" t="s">
        <v>220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</row>
    <row r="3" spans="1:25" x14ac:dyDescent="0.25">
      <c r="A3" s="318" t="s">
        <v>562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</row>
    <row r="4" spans="1:25" x14ac:dyDescent="0.25">
      <c r="A4" s="318" t="s">
        <v>221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</row>
    <row r="5" spans="1:25" x14ac:dyDescent="0.25">
      <c r="A5" s="206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</row>
    <row r="6" spans="1:25" x14ac:dyDescent="0.25">
      <c r="A6" s="206" t="s">
        <v>222</v>
      </c>
      <c r="B6" s="206" t="s">
        <v>223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5" x14ac:dyDescent="0.25">
      <c r="A7" s="206"/>
      <c r="B7" s="206" t="s">
        <v>563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</row>
    <row r="8" spans="1:25" x14ac:dyDescent="0.25">
      <c r="A8" s="206"/>
      <c r="B8" s="206" t="s">
        <v>224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</row>
    <row r="9" spans="1:25" x14ac:dyDescent="0.25">
      <c r="A9" s="206"/>
      <c r="B9" s="206" t="s">
        <v>225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</row>
    <row r="10" spans="1:25" x14ac:dyDescent="0.25">
      <c r="A10" s="206"/>
      <c r="B10" s="206" t="s">
        <v>226</v>
      </c>
      <c r="C10" s="206"/>
      <c r="D10" s="206"/>
      <c r="E10" s="206"/>
      <c r="F10" s="206" t="s">
        <v>227</v>
      </c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</row>
    <row r="11" spans="1:25" x14ac:dyDescent="0.25">
      <c r="A11" s="206"/>
      <c r="B11" s="206" t="s">
        <v>228</v>
      </c>
      <c r="C11" s="206"/>
      <c r="D11" s="206"/>
      <c r="E11" s="206"/>
      <c r="F11" s="206" t="s">
        <v>229</v>
      </c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</row>
    <row r="12" spans="1:25" x14ac:dyDescent="0.25">
      <c r="A12" s="206"/>
      <c r="B12" s="206" t="s">
        <v>230</v>
      </c>
      <c r="C12" s="206"/>
      <c r="D12" s="206"/>
      <c r="E12" s="206"/>
      <c r="F12" s="206" t="s">
        <v>231</v>
      </c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</row>
    <row r="13" spans="1:25" x14ac:dyDescent="0.25">
      <c r="A13" s="206"/>
      <c r="B13" s="206" t="s">
        <v>232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</row>
    <row r="14" spans="1:25" x14ac:dyDescent="0.25">
      <c r="A14" s="206" t="s">
        <v>233</v>
      </c>
      <c r="B14" s="206" t="s">
        <v>234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</row>
    <row r="15" spans="1:25" x14ac:dyDescent="0.25">
      <c r="A15" s="206"/>
      <c r="B15" s="206" t="s">
        <v>235</v>
      </c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</row>
    <row r="16" spans="1:25" x14ac:dyDescent="0.25">
      <c r="A16" s="206"/>
      <c r="B16" s="206" t="s">
        <v>236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</row>
    <row r="17" spans="1:25" x14ac:dyDescent="0.25">
      <c r="A17" s="206"/>
      <c r="B17" s="206" t="s">
        <v>237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</row>
    <row r="18" spans="1:25" x14ac:dyDescent="0.25">
      <c r="A18" s="206" t="s">
        <v>238</v>
      </c>
      <c r="B18" s="206" t="s">
        <v>239</v>
      </c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</row>
    <row r="19" spans="1:25" x14ac:dyDescent="0.25">
      <c r="A19" s="206"/>
      <c r="B19" s="206" t="s">
        <v>240</v>
      </c>
      <c r="C19" s="206" t="s">
        <v>241</v>
      </c>
      <c r="D19" s="206"/>
      <c r="E19" s="206"/>
      <c r="F19" s="206"/>
      <c r="G19" s="206"/>
      <c r="H19" s="206"/>
      <c r="I19" s="206"/>
      <c r="J19" s="206"/>
      <c r="K19" s="206"/>
      <c r="L19" s="206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</row>
    <row r="20" spans="1:25" ht="15.75" thickBot="1" x14ac:dyDescent="0.3">
      <c r="A20" s="206"/>
      <c r="B20" s="206"/>
      <c r="C20" s="206" t="s">
        <v>242</v>
      </c>
      <c r="D20" s="206"/>
      <c r="E20" s="206"/>
      <c r="F20" s="206"/>
      <c r="G20" s="206"/>
      <c r="H20" s="206"/>
      <c r="I20" s="206"/>
      <c r="J20" s="206"/>
      <c r="K20" s="208"/>
      <c r="L20" s="208"/>
      <c r="M20" s="209">
        <v>61546881.100000001</v>
      </c>
      <c r="N20" s="295"/>
      <c r="O20" s="295"/>
      <c r="P20" s="295"/>
      <c r="Q20" s="295"/>
      <c r="R20" s="295"/>
      <c r="S20" s="295"/>
      <c r="T20" s="295"/>
      <c r="U20" s="295"/>
      <c r="V20" s="295"/>
      <c r="W20" s="210"/>
      <c r="X20" s="210"/>
      <c r="Y20" s="210"/>
    </row>
    <row r="21" spans="1:25" x14ac:dyDescent="0.25">
      <c r="A21" s="206"/>
      <c r="B21" s="206"/>
      <c r="C21" s="206" t="s">
        <v>243</v>
      </c>
      <c r="D21" s="206"/>
      <c r="E21" s="206"/>
      <c r="F21" s="206"/>
      <c r="G21" s="206"/>
      <c r="H21" s="206"/>
      <c r="I21" s="206"/>
      <c r="J21" s="206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</row>
    <row r="22" spans="1:25" x14ac:dyDescent="0.25">
      <c r="A22" s="206"/>
      <c r="B22" s="206"/>
      <c r="C22" s="206" t="s">
        <v>244</v>
      </c>
      <c r="D22" s="206"/>
      <c r="E22" s="206"/>
      <c r="F22" s="206"/>
      <c r="G22" s="206"/>
      <c r="H22" s="206"/>
      <c r="I22" s="206"/>
      <c r="J22" s="206"/>
      <c r="K22" s="208"/>
      <c r="L22" s="211">
        <v>0</v>
      </c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</row>
    <row r="23" spans="1:25" x14ac:dyDescent="0.25">
      <c r="A23" s="206"/>
      <c r="B23" s="206"/>
      <c r="C23" s="206" t="s">
        <v>245</v>
      </c>
      <c r="D23" s="206"/>
      <c r="E23" s="206"/>
      <c r="F23" s="206"/>
      <c r="G23" s="206"/>
      <c r="H23" s="206"/>
      <c r="I23" s="206"/>
      <c r="J23" s="206"/>
      <c r="K23" s="208"/>
      <c r="L23" s="208">
        <v>78063252</v>
      </c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</row>
    <row r="24" spans="1:25" ht="15.75" thickBot="1" x14ac:dyDescent="0.3">
      <c r="A24" s="206"/>
      <c r="B24" s="206"/>
      <c r="C24" s="206" t="s">
        <v>246</v>
      </c>
      <c r="D24" s="206"/>
      <c r="E24" s="206"/>
      <c r="F24" s="206"/>
      <c r="G24" s="206"/>
      <c r="H24" s="206"/>
      <c r="I24" s="206"/>
      <c r="J24" s="206"/>
      <c r="K24" s="208"/>
      <c r="L24" s="212">
        <f>L23</f>
        <v>78063252</v>
      </c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</row>
    <row r="25" spans="1:25" ht="15.75" thickBot="1" x14ac:dyDescent="0.3">
      <c r="A25" s="206"/>
      <c r="B25" s="206"/>
      <c r="C25" s="206" t="s">
        <v>247</v>
      </c>
      <c r="D25" s="206"/>
      <c r="E25" s="206"/>
      <c r="F25" s="206"/>
      <c r="G25" s="206"/>
      <c r="H25" s="206"/>
      <c r="I25" s="206"/>
      <c r="J25" s="206"/>
      <c r="K25" s="208"/>
      <c r="L25" s="213"/>
      <c r="M25" s="211">
        <v>0</v>
      </c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</row>
    <row r="26" spans="1:25" ht="15.75" thickBot="1" x14ac:dyDescent="0.3">
      <c r="A26" s="206"/>
      <c r="B26" s="206"/>
      <c r="C26" s="206" t="s">
        <v>248</v>
      </c>
      <c r="D26" s="206"/>
      <c r="E26" s="206"/>
      <c r="F26" s="206"/>
      <c r="G26" s="206"/>
      <c r="H26" s="206"/>
      <c r="I26" s="206"/>
      <c r="J26" s="206"/>
      <c r="K26" s="208"/>
      <c r="L26" s="208"/>
      <c r="M26" s="214">
        <f>M20-M25</f>
        <v>61546881.100000001</v>
      </c>
      <c r="N26" s="292"/>
      <c r="O26" s="292"/>
      <c r="P26" s="292"/>
      <c r="Q26" s="292"/>
      <c r="R26" s="292"/>
      <c r="S26" s="292"/>
      <c r="T26" s="292"/>
      <c r="U26" s="292"/>
      <c r="V26" s="292"/>
      <c r="W26" s="208"/>
      <c r="X26" s="208"/>
      <c r="Y26" s="208"/>
    </row>
    <row r="27" spans="1:25" x14ac:dyDescent="0.2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</row>
    <row r="28" spans="1:25" x14ac:dyDescent="0.25">
      <c r="A28" s="206"/>
      <c r="B28" s="206" t="s">
        <v>249</v>
      </c>
      <c r="C28" s="206" t="s">
        <v>250</v>
      </c>
      <c r="D28" s="206"/>
      <c r="E28" s="206"/>
      <c r="F28" s="206"/>
      <c r="G28" s="206"/>
      <c r="H28" s="206"/>
      <c r="I28" s="206"/>
      <c r="J28" s="206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</row>
    <row r="29" spans="1:25" x14ac:dyDescent="0.25">
      <c r="A29" s="206"/>
      <c r="B29" s="206"/>
      <c r="C29" s="206" t="s">
        <v>251</v>
      </c>
      <c r="D29" s="206"/>
      <c r="E29" s="206"/>
      <c r="F29" s="206"/>
      <c r="G29" s="206"/>
      <c r="H29" s="206"/>
      <c r="I29" s="206"/>
      <c r="J29" s="206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</row>
    <row r="30" spans="1:25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15" t="s">
        <v>17</v>
      </c>
      <c r="L30" s="215" t="s">
        <v>178</v>
      </c>
      <c r="M30" s="215" t="s">
        <v>252</v>
      </c>
      <c r="N30" s="296"/>
      <c r="O30" s="296"/>
      <c r="P30" s="296"/>
      <c r="Q30" s="296"/>
      <c r="R30" s="296"/>
      <c r="S30" s="296"/>
      <c r="T30" s="296"/>
      <c r="U30" s="296"/>
      <c r="V30" s="296"/>
      <c r="W30" s="216"/>
      <c r="X30" s="216"/>
      <c r="Y30" s="216"/>
    </row>
    <row r="31" spans="1:25" x14ac:dyDescent="0.25">
      <c r="A31" s="206"/>
      <c r="B31" s="206"/>
      <c r="C31" s="217" t="s">
        <v>253</v>
      </c>
      <c r="E31" s="206"/>
      <c r="F31" s="206"/>
      <c r="G31" s="206"/>
      <c r="H31" s="206"/>
      <c r="I31" s="206"/>
      <c r="J31" s="206"/>
      <c r="K31" s="208">
        <v>116400000</v>
      </c>
      <c r="L31" s="208">
        <v>118050000</v>
      </c>
      <c r="M31" s="208">
        <f>K31-L31</f>
        <v>-1650000</v>
      </c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</row>
    <row r="32" spans="1:25" x14ac:dyDescent="0.25">
      <c r="A32" s="206"/>
      <c r="B32" s="206"/>
      <c r="C32" s="217"/>
      <c r="D32" s="205" t="s">
        <v>254</v>
      </c>
      <c r="E32" s="206"/>
      <c r="F32" s="206"/>
      <c r="G32" s="206"/>
      <c r="H32" s="206"/>
      <c r="I32" s="206"/>
      <c r="J32" s="206"/>
      <c r="K32" s="208">
        <v>6500000</v>
      </c>
      <c r="L32" s="208">
        <v>3500000</v>
      </c>
      <c r="M32" s="208">
        <f>K32-L32</f>
        <v>3000000</v>
      </c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</row>
    <row r="33" spans="1:25" x14ac:dyDescent="0.25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18">
        <f>SUM(K31:K32)</f>
        <v>122900000</v>
      </c>
      <c r="L33" s="218">
        <f t="shared" ref="L33:M33" si="0">SUM(L31:L32)</f>
        <v>121550000</v>
      </c>
      <c r="M33" s="218">
        <f t="shared" si="0"/>
        <v>1350000</v>
      </c>
      <c r="N33" s="292"/>
      <c r="O33" s="292"/>
      <c r="P33" s="292"/>
      <c r="Q33" s="292"/>
      <c r="R33" s="292"/>
      <c r="S33" s="292"/>
      <c r="T33" s="292"/>
      <c r="U33" s="292"/>
      <c r="V33" s="292"/>
      <c r="W33" s="208"/>
      <c r="X33" s="208"/>
      <c r="Y33" s="208"/>
    </row>
    <row r="34" spans="1:25" x14ac:dyDescent="0.25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</row>
    <row r="35" spans="1:25" x14ac:dyDescent="0.25">
      <c r="A35" s="206"/>
      <c r="B35" s="206" t="s">
        <v>255</v>
      </c>
      <c r="C35" s="206" t="s">
        <v>256</v>
      </c>
      <c r="D35" s="206"/>
      <c r="E35" s="206"/>
      <c r="F35" s="206"/>
      <c r="G35" s="206"/>
      <c r="H35" s="206"/>
      <c r="I35" s="206"/>
      <c r="J35" s="206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</row>
    <row r="36" spans="1:25" x14ac:dyDescent="0.25">
      <c r="A36" s="206"/>
      <c r="B36" s="206"/>
      <c r="C36" s="206" t="s">
        <v>257</v>
      </c>
      <c r="D36" s="206"/>
      <c r="E36" s="206"/>
      <c r="F36" s="206"/>
      <c r="G36" s="206"/>
      <c r="H36" s="206"/>
      <c r="I36" s="206"/>
      <c r="J36" s="206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</row>
    <row r="37" spans="1:25" x14ac:dyDescent="0.25">
      <c r="A37" s="206"/>
      <c r="B37" s="206"/>
      <c r="C37" s="206" t="s">
        <v>258</v>
      </c>
      <c r="D37" s="206"/>
      <c r="E37" s="206"/>
      <c r="F37" s="206"/>
      <c r="G37" s="206"/>
      <c r="H37" s="206"/>
      <c r="I37" s="206"/>
      <c r="J37" s="206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</row>
    <row r="38" spans="1:25" ht="15.75" thickBot="1" x14ac:dyDescent="0.3">
      <c r="A38" s="206"/>
      <c r="B38" s="206"/>
      <c r="C38" s="206"/>
      <c r="D38" s="206"/>
      <c r="E38" s="206"/>
      <c r="F38" s="206"/>
      <c r="G38" s="206"/>
      <c r="H38" s="206"/>
      <c r="I38" s="206"/>
      <c r="J38" s="206"/>
      <c r="K38" s="219" t="s">
        <v>17</v>
      </c>
      <c r="L38" s="219" t="s">
        <v>178</v>
      </c>
      <c r="M38" s="219" t="s">
        <v>252</v>
      </c>
      <c r="N38" s="297"/>
      <c r="O38" s="297"/>
      <c r="P38" s="297"/>
      <c r="Q38" s="297"/>
      <c r="R38" s="297"/>
      <c r="S38" s="297"/>
      <c r="T38" s="297"/>
      <c r="U38" s="297"/>
      <c r="V38" s="297"/>
      <c r="W38" s="220"/>
      <c r="X38" s="220"/>
      <c r="Y38" s="220"/>
    </row>
    <row r="39" spans="1:25" x14ac:dyDescent="0.25">
      <c r="A39" s="206"/>
      <c r="B39" s="206"/>
      <c r="C39" s="206" t="s">
        <v>259</v>
      </c>
      <c r="D39" s="206"/>
      <c r="E39" s="206"/>
      <c r="F39" s="206"/>
      <c r="G39" s="206"/>
      <c r="H39" s="206"/>
      <c r="I39" s="206"/>
      <c r="J39" s="206"/>
      <c r="K39" s="208">
        <v>398377200</v>
      </c>
      <c r="L39" s="208">
        <v>398377200</v>
      </c>
      <c r="M39" s="211">
        <f>K39-L39</f>
        <v>0</v>
      </c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</row>
    <row r="40" spans="1:25" x14ac:dyDescent="0.25">
      <c r="A40" s="206"/>
      <c r="B40" s="206"/>
      <c r="C40" s="206" t="s">
        <v>260</v>
      </c>
      <c r="D40" s="206"/>
      <c r="E40" s="206"/>
      <c r="F40" s="206"/>
      <c r="G40" s="206"/>
      <c r="H40" s="206"/>
      <c r="I40" s="206"/>
      <c r="J40" s="206"/>
      <c r="K40" s="208">
        <v>394054400</v>
      </c>
      <c r="L40" s="208">
        <v>394054400</v>
      </c>
      <c r="M40" s="211">
        <f>K40-L40</f>
        <v>0</v>
      </c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</row>
    <row r="41" spans="1:25" x14ac:dyDescent="0.25">
      <c r="A41" s="206"/>
      <c r="B41" s="206"/>
      <c r="C41" s="206" t="s">
        <v>261</v>
      </c>
      <c r="D41" s="206"/>
      <c r="E41" s="206"/>
      <c r="F41" s="206"/>
      <c r="G41" s="206"/>
      <c r="H41" s="206"/>
      <c r="I41" s="206"/>
      <c r="J41" s="206"/>
      <c r="K41" s="208">
        <v>192704400</v>
      </c>
      <c r="L41" s="208">
        <v>192704400</v>
      </c>
      <c r="M41" s="211">
        <f>K41-L41</f>
        <v>0</v>
      </c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</row>
    <row r="42" spans="1:25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6"/>
      <c r="K42" s="221">
        <f>SUM(K39:K41)</f>
        <v>985136000</v>
      </c>
      <c r="L42" s="221">
        <f>SUM(L39:L41)</f>
        <v>985136000</v>
      </c>
      <c r="M42" s="222">
        <f>K42-L42</f>
        <v>0</v>
      </c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</row>
    <row r="43" spans="1:25" x14ac:dyDescent="0.25">
      <c r="A43" s="206"/>
      <c r="B43" s="206"/>
      <c r="C43" s="206"/>
      <c r="D43" s="206"/>
      <c r="E43" s="206"/>
      <c r="F43" s="206"/>
      <c r="G43" s="206"/>
      <c r="H43" s="206"/>
      <c r="I43" s="206"/>
      <c r="J43" s="206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</row>
    <row r="44" spans="1:25" x14ac:dyDescent="0.25">
      <c r="A44" s="206"/>
      <c r="B44" s="206" t="s">
        <v>262</v>
      </c>
      <c r="C44" s="206" t="s">
        <v>263</v>
      </c>
      <c r="D44" s="206"/>
      <c r="E44" s="206"/>
      <c r="F44" s="206"/>
      <c r="G44" s="206"/>
      <c r="H44" s="206"/>
      <c r="I44" s="206"/>
      <c r="J44" s="206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</row>
    <row r="45" spans="1:25" x14ac:dyDescent="0.25">
      <c r="A45" s="206"/>
      <c r="B45" s="206"/>
      <c r="C45" s="206" t="s">
        <v>264</v>
      </c>
      <c r="D45" s="206"/>
      <c r="E45" s="206"/>
      <c r="F45" s="206"/>
      <c r="G45" s="206"/>
      <c r="H45" s="206"/>
      <c r="I45" s="206"/>
      <c r="J45" s="206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</row>
    <row r="46" spans="1:25" ht="15.75" thickBot="1" x14ac:dyDescent="0.3">
      <c r="A46" s="206"/>
      <c r="B46" s="206"/>
      <c r="C46" s="206"/>
      <c r="D46" s="206"/>
      <c r="E46" s="206"/>
      <c r="F46" s="206"/>
      <c r="G46" s="206"/>
      <c r="H46" s="206"/>
      <c r="I46" s="206"/>
      <c r="J46" s="206"/>
      <c r="K46" s="223" t="s">
        <v>17</v>
      </c>
      <c r="L46" s="223" t="s">
        <v>178</v>
      </c>
      <c r="M46" s="223" t="s">
        <v>252</v>
      </c>
      <c r="N46" s="292"/>
      <c r="O46" s="292"/>
      <c r="P46" s="292"/>
      <c r="Q46" s="292"/>
      <c r="R46" s="292"/>
      <c r="S46" s="292"/>
      <c r="T46" s="292"/>
      <c r="U46" s="292"/>
      <c r="V46" s="292"/>
      <c r="W46" s="208"/>
      <c r="X46" s="208"/>
      <c r="Y46" s="208"/>
    </row>
    <row r="47" spans="1:25" x14ac:dyDescent="0.25">
      <c r="A47" s="206"/>
      <c r="B47" s="206"/>
      <c r="C47" s="206"/>
      <c r="D47" s="206" t="s">
        <v>265</v>
      </c>
      <c r="E47" s="206"/>
      <c r="F47" s="206"/>
      <c r="G47" s="206"/>
      <c r="H47" s="206"/>
      <c r="I47" s="206"/>
      <c r="J47" s="206"/>
      <c r="K47" s="224">
        <v>17133350</v>
      </c>
      <c r="L47" s="208">
        <v>21274350</v>
      </c>
      <c r="M47" s="225">
        <f>K47-L47</f>
        <v>-4141000</v>
      </c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</row>
    <row r="48" spans="1:25" x14ac:dyDescent="0.25">
      <c r="A48" s="206"/>
      <c r="B48" s="206"/>
      <c r="C48" s="206"/>
      <c r="D48" s="206" t="s">
        <v>266</v>
      </c>
      <c r="E48" s="206"/>
      <c r="F48" s="206"/>
      <c r="G48" s="206"/>
      <c r="H48" s="206"/>
      <c r="I48" s="206"/>
      <c r="J48" s="206"/>
      <c r="K48" s="224">
        <v>17133350</v>
      </c>
      <c r="L48" s="208">
        <v>21097650</v>
      </c>
      <c r="M48" s="225">
        <f>K48-L48</f>
        <v>-3964300</v>
      </c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</row>
    <row r="49" spans="1:25" x14ac:dyDescent="0.25">
      <c r="A49" s="206"/>
      <c r="B49" s="206"/>
      <c r="C49" s="206"/>
      <c r="D49" s="206"/>
      <c r="E49" s="206"/>
      <c r="F49" s="206"/>
      <c r="G49" s="206"/>
      <c r="H49" s="206"/>
      <c r="I49" s="206"/>
      <c r="J49" s="206"/>
      <c r="K49" s="221">
        <f>SUM(K47:K48)</f>
        <v>34266700</v>
      </c>
      <c r="L49" s="221">
        <f>SUM(L47:L48)</f>
        <v>42372000</v>
      </c>
      <c r="M49" s="226">
        <f>K49-L49</f>
        <v>-8105300</v>
      </c>
      <c r="N49" s="298"/>
      <c r="O49" s="298"/>
      <c r="P49" s="298"/>
      <c r="Q49" s="298"/>
      <c r="R49" s="298"/>
      <c r="S49" s="298"/>
      <c r="T49" s="298"/>
      <c r="U49" s="298"/>
      <c r="V49" s="298"/>
      <c r="W49" s="227"/>
      <c r="X49" s="227"/>
      <c r="Y49" s="227"/>
    </row>
    <row r="50" spans="1:25" x14ac:dyDescent="0.25">
      <c r="A50" s="206"/>
      <c r="B50" s="206"/>
      <c r="C50" s="206"/>
      <c r="D50" s="206"/>
      <c r="E50" s="206"/>
      <c r="F50" s="206"/>
      <c r="G50" s="206"/>
      <c r="H50" s="206"/>
      <c r="I50" s="206"/>
      <c r="J50" s="206"/>
      <c r="K50" s="228"/>
      <c r="L50" s="228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</row>
    <row r="51" spans="1:25" x14ac:dyDescent="0.25">
      <c r="A51" s="206"/>
      <c r="B51" s="206"/>
      <c r="C51" s="206" t="s">
        <v>267</v>
      </c>
      <c r="D51" s="206"/>
      <c r="E51" s="206"/>
      <c r="F51" s="206"/>
      <c r="G51" s="206"/>
      <c r="H51" s="206"/>
      <c r="I51" s="206"/>
      <c r="J51" s="206"/>
      <c r="K51" s="208"/>
      <c r="L51" s="208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</row>
    <row r="52" spans="1:25" x14ac:dyDescent="0.25">
      <c r="A52" s="206"/>
      <c r="B52" s="206"/>
      <c r="C52" s="206"/>
      <c r="D52" s="206"/>
      <c r="E52" s="206"/>
      <c r="F52" s="206"/>
      <c r="G52" s="206"/>
      <c r="H52" s="206"/>
      <c r="I52" s="206"/>
      <c r="J52" s="206"/>
      <c r="K52" s="231" t="s">
        <v>17</v>
      </c>
      <c r="L52" s="231" t="s">
        <v>178</v>
      </c>
      <c r="M52" s="232" t="s">
        <v>252</v>
      </c>
      <c r="N52" s="293"/>
      <c r="O52" s="293"/>
      <c r="P52" s="293"/>
      <c r="Q52" s="293"/>
      <c r="R52" s="293"/>
      <c r="S52" s="293"/>
      <c r="T52" s="293"/>
      <c r="U52" s="293"/>
      <c r="V52" s="293"/>
      <c r="W52" s="230"/>
      <c r="X52" s="230"/>
      <c r="Y52" s="230"/>
    </row>
    <row r="53" spans="1:25" x14ac:dyDescent="0.25">
      <c r="A53" s="206"/>
      <c r="B53" s="206"/>
      <c r="C53" s="206"/>
      <c r="D53" s="206" t="s">
        <v>268</v>
      </c>
      <c r="E53" s="206"/>
      <c r="F53" s="206"/>
      <c r="G53" s="206"/>
      <c r="H53" s="206"/>
      <c r="I53" s="206"/>
      <c r="J53" s="206"/>
      <c r="K53" s="233">
        <v>0</v>
      </c>
      <c r="L53" s="233">
        <v>6256500</v>
      </c>
      <c r="M53" s="234">
        <f>K53-L53</f>
        <v>-6256500</v>
      </c>
      <c r="N53" s="299"/>
      <c r="O53" s="299"/>
      <c r="P53" s="299"/>
      <c r="Q53" s="299"/>
      <c r="R53" s="299"/>
      <c r="S53" s="299"/>
      <c r="T53" s="299"/>
      <c r="U53" s="299"/>
      <c r="V53" s="299"/>
      <c r="W53" s="235"/>
      <c r="X53" s="235"/>
      <c r="Y53" s="235"/>
    </row>
    <row r="54" spans="1:25" x14ac:dyDescent="0.25">
      <c r="A54" s="206"/>
      <c r="B54" s="206"/>
      <c r="C54" s="206"/>
      <c r="D54" s="206"/>
      <c r="E54" s="206"/>
      <c r="F54" s="206"/>
      <c r="G54" s="206"/>
      <c r="H54" s="206"/>
      <c r="I54" s="206"/>
      <c r="J54" s="206"/>
      <c r="K54" s="236">
        <f>SUM(K53)</f>
        <v>0</v>
      </c>
      <c r="L54" s="236">
        <f>SUM(L53)</f>
        <v>6256500</v>
      </c>
      <c r="M54" s="237">
        <f>SUM(M53)</f>
        <v>-6256500</v>
      </c>
      <c r="N54" s="300"/>
      <c r="O54" s="300"/>
      <c r="P54" s="300"/>
      <c r="Q54" s="300"/>
      <c r="R54" s="300"/>
      <c r="S54" s="300"/>
      <c r="T54" s="300"/>
      <c r="U54" s="300"/>
      <c r="V54" s="300"/>
      <c r="W54" s="238"/>
      <c r="X54" s="238"/>
      <c r="Y54" s="238"/>
    </row>
    <row r="55" spans="1:25" x14ac:dyDescent="0.25">
      <c r="A55" s="206"/>
      <c r="B55" s="206"/>
      <c r="C55" s="206"/>
      <c r="D55" s="206"/>
      <c r="E55" s="206"/>
      <c r="F55" s="206"/>
      <c r="G55" s="206"/>
      <c r="H55" s="206"/>
      <c r="I55" s="206"/>
      <c r="J55" s="206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</row>
    <row r="56" spans="1:25" x14ac:dyDescent="0.25">
      <c r="A56" s="206"/>
      <c r="B56" s="206" t="s">
        <v>269</v>
      </c>
      <c r="C56" s="206" t="s">
        <v>270</v>
      </c>
      <c r="D56" s="206"/>
      <c r="E56" s="206"/>
      <c r="F56" s="206"/>
      <c r="G56" s="206"/>
      <c r="H56" s="206"/>
      <c r="I56" s="206"/>
      <c r="J56" s="206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</row>
    <row r="57" spans="1:25" x14ac:dyDescent="0.25">
      <c r="A57" s="206"/>
      <c r="B57" s="206"/>
      <c r="C57" s="206" t="s">
        <v>271</v>
      </c>
      <c r="D57" s="206"/>
      <c r="E57" s="206"/>
      <c r="F57" s="206"/>
      <c r="G57" s="206"/>
      <c r="H57" s="206"/>
      <c r="I57" s="206"/>
      <c r="J57" s="206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</row>
    <row r="58" spans="1:25" x14ac:dyDescent="0.25">
      <c r="A58" s="206"/>
      <c r="B58" s="206"/>
      <c r="C58" s="206"/>
      <c r="D58" s="206"/>
      <c r="E58" s="206"/>
      <c r="F58" s="206"/>
      <c r="G58" s="206"/>
      <c r="H58" s="206"/>
      <c r="I58" s="206"/>
      <c r="J58" s="206"/>
      <c r="K58" s="218" t="s">
        <v>17</v>
      </c>
      <c r="L58" s="218" t="s">
        <v>178</v>
      </c>
      <c r="M58" s="218" t="s">
        <v>252</v>
      </c>
      <c r="N58" s="292"/>
      <c r="O58" s="292"/>
      <c r="P58" s="292"/>
      <c r="Q58" s="292"/>
      <c r="R58" s="292"/>
      <c r="S58" s="292"/>
      <c r="T58" s="292"/>
      <c r="U58" s="292"/>
      <c r="V58" s="292"/>
      <c r="W58" s="208"/>
      <c r="X58" s="208"/>
      <c r="Y58" s="208"/>
    </row>
    <row r="59" spans="1:25" x14ac:dyDescent="0.25">
      <c r="A59" s="206"/>
      <c r="B59" s="206"/>
      <c r="C59" s="206"/>
      <c r="D59" s="206" t="s">
        <v>265</v>
      </c>
      <c r="E59" s="206"/>
      <c r="F59" s="206"/>
      <c r="G59" s="206"/>
      <c r="H59" s="206"/>
      <c r="I59" s="206"/>
      <c r="J59" s="206"/>
      <c r="K59" s="208">
        <v>55393000</v>
      </c>
      <c r="L59" s="208">
        <v>55393000</v>
      </c>
      <c r="M59" s="211">
        <f t="shared" ref="M59:M71" si="1">K59-L59</f>
        <v>0</v>
      </c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</row>
    <row r="60" spans="1:25" x14ac:dyDescent="0.25">
      <c r="A60" s="206"/>
      <c r="B60" s="206"/>
      <c r="C60" s="206"/>
      <c r="D60" s="206" t="s">
        <v>266</v>
      </c>
      <c r="E60" s="206"/>
      <c r="F60" s="206"/>
      <c r="G60" s="206"/>
      <c r="H60" s="206"/>
      <c r="I60" s="206"/>
      <c r="J60" s="206"/>
      <c r="K60" s="208">
        <v>55393000</v>
      </c>
      <c r="L60" s="208">
        <v>55393000</v>
      </c>
      <c r="M60" s="211">
        <f t="shared" si="1"/>
        <v>0</v>
      </c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</row>
    <row r="61" spans="1:25" x14ac:dyDescent="0.25">
      <c r="A61" s="206"/>
      <c r="B61" s="206"/>
      <c r="C61" s="206"/>
      <c r="D61" s="206" t="s">
        <v>261</v>
      </c>
      <c r="E61" s="206"/>
      <c r="F61" s="206"/>
      <c r="G61" s="206"/>
      <c r="H61" s="206"/>
      <c r="I61" s="206"/>
      <c r="J61" s="206"/>
      <c r="K61" s="208">
        <v>55393000</v>
      </c>
      <c r="L61" s="208">
        <v>55393000</v>
      </c>
      <c r="M61" s="211">
        <f t="shared" si="1"/>
        <v>0</v>
      </c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</row>
    <row r="62" spans="1:25" x14ac:dyDescent="0.25">
      <c r="A62" s="206"/>
      <c r="B62" s="206"/>
      <c r="C62" s="206"/>
      <c r="D62" s="206" t="s">
        <v>272</v>
      </c>
      <c r="E62" s="206"/>
      <c r="F62" s="206"/>
      <c r="G62" s="206"/>
      <c r="H62" s="206"/>
      <c r="I62" s="206"/>
      <c r="J62" s="206"/>
      <c r="K62" s="208">
        <v>55393000</v>
      </c>
      <c r="L62" s="208">
        <v>55393000</v>
      </c>
      <c r="M62" s="211">
        <f t="shared" si="1"/>
        <v>0</v>
      </c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</row>
    <row r="63" spans="1:25" x14ac:dyDescent="0.25">
      <c r="A63" s="206"/>
      <c r="B63" s="206"/>
      <c r="C63" s="206"/>
      <c r="D63" s="206" t="s">
        <v>273</v>
      </c>
      <c r="E63" s="206"/>
      <c r="F63" s="206"/>
      <c r="G63" s="206"/>
      <c r="H63" s="206"/>
      <c r="I63" s="206"/>
      <c r="J63" s="206"/>
      <c r="K63" s="208">
        <v>55393000</v>
      </c>
      <c r="L63" s="208">
        <v>55393000</v>
      </c>
      <c r="M63" s="211">
        <f t="shared" si="1"/>
        <v>0</v>
      </c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</row>
    <row r="64" spans="1:25" x14ac:dyDescent="0.25">
      <c r="A64" s="206"/>
      <c r="B64" s="206"/>
      <c r="C64" s="206"/>
      <c r="D64" s="206" t="s">
        <v>274</v>
      </c>
      <c r="E64" s="206"/>
      <c r="F64" s="206"/>
      <c r="G64" s="206"/>
      <c r="H64" s="206"/>
      <c r="I64" s="206"/>
      <c r="J64" s="206"/>
      <c r="K64" s="208">
        <v>46540000</v>
      </c>
      <c r="L64" s="208">
        <v>46540000</v>
      </c>
      <c r="M64" s="211">
        <f t="shared" si="1"/>
        <v>0</v>
      </c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</row>
    <row r="65" spans="1:25" x14ac:dyDescent="0.25">
      <c r="A65" s="206"/>
      <c r="B65" s="206"/>
      <c r="C65" s="206"/>
      <c r="D65" s="206" t="s">
        <v>275</v>
      </c>
      <c r="E65" s="206"/>
      <c r="F65" s="206"/>
      <c r="G65" s="206"/>
      <c r="H65" s="206"/>
      <c r="I65" s="206"/>
      <c r="J65" s="206"/>
      <c r="K65" s="208">
        <v>46540000</v>
      </c>
      <c r="L65" s="208">
        <v>46540000</v>
      </c>
      <c r="M65" s="211">
        <f t="shared" si="1"/>
        <v>0</v>
      </c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</row>
    <row r="66" spans="1:25" x14ac:dyDescent="0.25">
      <c r="A66" s="206"/>
      <c r="B66" s="206"/>
      <c r="C66" s="206"/>
      <c r="D66" s="206" t="s">
        <v>276</v>
      </c>
      <c r="E66" s="206"/>
      <c r="F66" s="206"/>
      <c r="G66" s="206"/>
      <c r="H66" s="206"/>
      <c r="I66" s="206"/>
      <c r="J66" s="206"/>
      <c r="K66" s="208">
        <v>46194600</v>
      </c>
      <c r="L66" s="208">
        <v>46194600</v>
      </c>
      <c r="M66" s="211">
        <f t="shared" si="1"/>
        <v>0</v>
      </c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</row>
    <row r="67" spans="1:25" x14ac:dyDescent="0.25">
      <c r="A67" s="206"/>
      <c r="B67" s="206"/>
      <c r="C67" s="206"/>
      <c r="D67" s="206" t="s">
        <v>277</v>
      </c>
      <c r="E67" s="206"/>
      <c r="F67" s="206"/>
      <c r="G67" s="206"/>
      <c r="H67" s="206"/>
      <c r="I67" s="206"/>
      <c r="J67" s="206"/>
      <c r="K67" s="208">
        <v>46194600</v>
      </c>
      <c r="L67" s="208">
        <v>46194600</v>
      </c>
      <c r="M67" s="211">
        <f t="shared" si="1"/>
        <v>0</v>
      </c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</row>
    <row r="68" spans="1:25" x14ac:dyDescent="0.25">
      <c r="A68" s="206"/>
      <c r="B68" s="206"/>
      <c r="C68" s="206"/>
      <c r="D68" s="206" t="s">
        <v>278</v>
      </c>
      <c r="E68" s="206"/>
      <c r="F68" s="206"/>
      <c r="G68" s="206"/>
      <c r="H68" s="206"/>
      <c r="I68" s="206"/>
      <c r="J68" s="206"/>
      <c r="K68" s="208">
        <v>46194600</v>
      </c>
      <c r="L68" s="208">
        <v>46194600</v>
      </c>
      <c r="M68" s="211">
        <f t="shared" si="1"/>
        <v>0</v>
      </c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</row>
    <row r="69" spans="1:25" x14ac:dyDescent="0.25">
      <c r="A69" s="206"/>
      <c r="B69" s="206"/>
      <c r="C69" s="206"/>
      <c r="D69" s="206" t="s">
        <v>279</v>
      </c>
      <c r="E69" s="206"/>
      <c r="F69" s="206"/>
      <c r="G69" s="206"/>
      <c r="H69" s="206"/>
      <c r="I69" s="206"/>
      <c r="J69" s="206"/>
      <c r="K69" s="208">
        <v>46194600</v>
      </c>
      <c r="L69" s="208">
        <v>46194600</v>
      </c>
      <c r="M69" s="211">
        <f t="shared" si="1"/>
        <v>0</v>
      </c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</row>
    <row r="70" spans="1:25" x14ac:dyDescent="0.25">
      <c r="A70" s="206"/>
      <c r="B70" s="206"/>
      <c r="C70" s="206"/>
      <c r="D70" s="206" t="s">
        <v>280</v>
      </c>
      <c r="E70" s="206"/>
      <c r="F70" s="206"/>
      <c r="G70" s="206"/>
      <c r="H70" s="206"/>
      <c r="I70" s="206"/>
      <c r="J70" s="206"/>
      <c r="K70" s="208">
        <v>47923900</v>
      </c>
      <c r="L70" s="208">
        <v>46196900</v>
      </c>
      <c r="M70" s="230">
        <f t="shared" si="1"/>
        <v>1727000</v>
      </c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</row>
    <row r="71" spans="1:25" x14ac:dyDescent="0.25">
      <c r="A71" s="206"/>
      <c r="B71" s="206"/>
      <c r="C71" s="206"/>
      <c r="D71" s="206"/>
      <c r="E71" s="206"/>
      <c r="F71" s="206"/>
      <c r="G71" s="206"/>
      <c r="H71" s="206"/>
      <c r="I71" s="206"/>
      <c r="J71" s="206"/>
      <c r="K71" s="221">
        <f>SUM(K59:K70)</f>
        <v>602747300</v>
      </c>
      <c r="L71" s="221">
        <f>SUM(L59:L70)</f>
        <v>601020300</v>
      </c>
      <c r="M71" s="240">
        <f t="shared" si="1"/>
        <v>1727000</v>
      </c>
      <c r="N71" s="301"/>
      <c r="O71" s="301"/>
      <c r="P71" s="301"/>
      <c r="Q71" s="301"/>
      <c r="R71" s="301"/>
      <c r="S71" s="301"/>
      <c r="T71" s="301"/>
      <c r="U71" s="301"/>
      <c r="V71" s="301"/>
      <c r="W71" s="229"/>
      <c r="X71" s="229"/>
      <c r="Y71" s="229"/>
    </row>
    <row r="72" spans="1:25" x14ac:dyDescent="0.25">
      <c r="A72" s="206"/>
      <c r="B72" s="206"/>
      <c r="C72" s="206"/>
      <c r="D72" s="206"/>
      <c r="E72" s="206"/>
      <c r="F72" s="206"/>
      <c r="G72" s="206"/>
      <c r="H72" s="206"/>
      <c r="I72" s="206"/>
      <c r="J72" s="206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</row>
    <row r="73" spans="1:25" x14ac:dyDescent="0.25">
      <c r="A73" s="206"/>
      <c r="B73" s="206" t="s">
        <v>281</v>
      </c>
      <c r="C73" s="206" t="s">
        <v>282</v>
      </c>
      <c r="D73" s="206"/>
      <c r="E73" s="206"/>
      <c r="F73" s="206"/>
      <c r="G73" s="206"/>
      <c r="H73" s="206"/>
      <c r="I73" s="206"/>
      <c r="J73" s="206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</row>
    <row r="74" spans="1:25" x14ac:dyDescent="0.25">
      <c r="A74" s="206"/>
      <c r="B74" s="206"/>
      <c r="C74" s="206" t="s">
        <v>283</v>
      </c>
      <c r="D74" s="206"/>
      <c r="E74" s="206"/>
      <c r="F74" s="206"/>
      <c r="G74" s="206"/>
      <c r="H74" s="206"/>
      <c r="I74" s="206"/>
      <c r="J74" s="206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</row>
    <row r="75" spans="1:25" x14ac:dyDescent="0.25">
      <c r="A75" s="206"/>
      <c r="B75" s="206"/>
      <c r="C75" s="206"/>
      <c r="D75" s="206"/>
      <c r="E75" s="206"/>
      <c r="F75" s="206"/>
      <c r="G75" s="206"/>
      <c r="H75" s="206"/>
      <c r="I75" s="206"/>
      <c r="J75" s="206"/>
      <c r="K75" s="241" t="s">
        <v>17</v>
      </c>
      <c r="L75" s="241" t="s">
        <v>178</v>
      </c>
      <c r="M75" s="241" t="s">
        <v>252</v>
      </c>
      <c r="N75" s="296"/>
      <c r="O75" s="296"/>
      <c r="P75" s="296"/>
      <c r="Q75" s="296"/>
      <c r="R75" s="296"/>
      <c r="S75" s="296"/>
      <c r="T75" s="296"/>
      <c r="U75" s="296"/>
      <c r="V75" s="296"/>
      <c r="W75" s="216"/>
      <c r="X75" s="216"/>
      <c r="Y75" s="216"/>
    </row>
    <row r="76" spans="1:25" x14ac:dyDescent="0.25">
      <c r="A76" s="206"/>
      <c r="B76" s="206"/>
      <c r="C76" s="206" t="s">
        <v>284</v>
      </c>
      <c r="D76" s="206"/>
      <c r="E76" s="206"/>
      <c r="F76" s="206"/>
      <c r="G76" s="206"/>
      <c r="H76" s="206"/>
      <c r="I76" s="206"/>
      <c r="J76" s="206"/>
      <c r="K76" s="218">
        <v>50000000</v>
      </c>
      <c r="L76" s="218">
        <v>50000000</v>
      </c>
      <c r="M76" s="242">
        <f>K76-L76</f>
        <v>0</v>
      </c>
      <c r="N76" s="302"/>
      <c r="O76" s="302"/>
      <c r="P76" s="302"/>
      <c r="Q76" s="302"/>
      <c r="R76" s="302"/>
      <c r="S76" s="302"/>
      <c r="T76" s="302"/>
      <c r="U76" s="302"/>
      <c r="V76" s="302"/>
      <c r="W76" s="211"/>
      <c r="X76" s="211"/>
      <c r="Y76" s="211"/>
    </row>
    <row r="77" spans="1:25" x14ac:dyDescent="0.25">
      <c r="A77" s="206"/>
      <c r="B77" s="206"/>
      <c r="C77" s="206"/>
      <c r="D77" s="206"/>
      <c r="E77" s="206"/>
      <c r="F77" s="206"/>
      <c r="G77" s="206"/>
      <c r="H77" s="206"/>
      <c r="I77" s="206"/>
      <c r="J77" s="206"/>
      <c r="K77" s="221">
        <f>SUM(K76)</f>
        <v>50000000</v>
      </c>
      <c r="L77" s="221">
        <f>SUM(L76)</f>
        <v>50000000</v>
      </c>
      <c r="M77" s="222">
        <v>0</v>
      </c>
      <c r="N77" s="303"/>
      <c r="O77" s="303"/>
      <c r="P77" s="303"/>
      <c r="Q77" s="303"/>
      <c r="R77" s="303"/>
      <c r="S77" s="303"/>
      <c r="T77" s="303"/>
      <c r="U77" s="303"/>
      <c r="V77" s="303"/>
      <c r="W77" s="243"/>
      <c r="X77" s="243"/>
      <c r="Y77" s="243"/>
    </row>
    <row r="78" spans="1:25" x14ac:dyDescent="0.25">
      <c r="A78" s="206"/>
      <c r="B78" s="206" t="s">
        <v>285</v>
      </c>
      <c r="C78" s="206" t="s">
        <v>286</v>
      </c>
      <c r="D78" s="206"/>
      <c r="E78" s="206"/>
      <c r="F78" s="206"/>
      <c r="G78" s="206"/>
      <c r="H78" s="206"/>
      <c r="I78" s="206"/>
      <c r="J78" s="206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</row>
    <row r="79" spans="1:25" x14ac:dyDescent="0.25">
      <c r="A79" s="206"/>
      <c r="B79" s="206"/>
      <c r="C79" s="206" t="s">
        <v>287</v>
      </c>
      <c r="D79" s="206"/>
      <c r="E79" s="206"/>
      <c r="F79" s="206"/>
      <c r="G79" s="206"/>
      <c r="H79" s="206"/>
      <c r="I79" s="206"/>
      <c r="J79" s="206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</row>
    <row r="80" spans="1:25" ht="15.75" thickBot="1" x14ac:dyDescent="0.3">
      <c r="A80" s="206"/>
      <c r="B80" s="206"/>
      <c r="C80" s="206"/>
      <c r="D80" s="206"/>
      <c r="E80" s="206"/>
      <c r="F80" s="206"/>
      <c r="G80" s="206"/>
      <c r="H80" s="206"/>
      <c r="I80" s="206"/>
      <c r="J80" s="206"/>
      <c r="K80" s="219" t="s">
        <v>17</v>
      </c>
      <c r="L80" s="219" t="s">
        <v>178</v>
      </c>
      <c r="M80" s="219" t="s">
        <v>252</v>
      </c>
      <c r="N80" s="297"/>
      <c r="O80" s="297"/>
      <c r="P80" s="297"/>
      <c r="Q80" s="297"/>
      <c r="R80" s="297"/>
      <c r="S80" s="297"/>
      <c r="T80" s="297"/>
      <c r="U80" s="297"/>
      <c r="V80" s="297"/>
      <c r="W80" s="220"/>
      <c r="X80" s="220"/>
      <c r="Y80" s="220"/>
    </row>
    <row r="81" spans="1:25" x14ac:dyDescent="0.25">
      <c r="A81" s="206"/>
      <c r="B81" s="206"/>
      <c r="C81" s="206"/>
      <c r="D81" s="206" t="s">
        <v>288</v>
      </c>
      <c r="E81" s="206"/>
      <c r="F81" s="206"/>
      <c r="G81" s="206"/>
      <c r="H81" s="206"/>
      <c r="I81" s="206"/>
      <c r="J81" s="206"/>
      <c r="K81" s="220">
        <v>0</v>
      </c>
      <c r="L81" s="220">
        <f>K81</f>
        <v>0</v>
      </c>
      <c r="M81" s="220">
        <f>K81-L81</f>
        <v>0</v>
      </c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</row>
    <row r="82" spans="1:25" x14ac:dyDescent="0.25">
      <c r="A82" s="206"/>
      <c r="B82" s="206"/>
      <c r="D82" s="206" t="s">
        <v>289</v>
      </c>
      <c r="E82" s="206"/>
      <c r="F82" s="206"/>
      <c r="G82" s="206"/>
      <c r="H82" s="206"/>
      <c r="I82" s="206"/>
      <c r="J82" s="206"/>
      <c r="K82" s="208">
        <v>1500000</v>
      </c>
      <c r="L82" s="208">
        <v>800235</v>
      </c>
      <c r="M82" s="220">
        <f>K82-L82</f>
        <v>699765</v>
      </c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</row>
    <row r="83" spans="1:25" x14ac:dyDescent="0.25">
      <c r="A83" s="206"/>
      <c r="B83" s="206"/>
      <c r="C83" s="206"/>
      <c r="D83" s="206"/>
      <c r="E83" s="206"/>
      <c r="F83" s="206"/>
      <c r="G83" s="206"/>
      <c r="H83" s="206"/>
      <c r="I83" s="206"/>
      <c r="J83" s="206"/>
      <c r="K83" s="221">
        <f>SUM(K81:K82)</f>
        <v>1500000</v>
      </c>
      <c r="L83" s="221">
        <f>SUM(L81:L82)</f>
        <v>800235</v>
      </c>
      <c r="M83" s="221">
        <f>SUM(M81:M82)</f>
        <v>699765</v>
      </c>
      <c r="N83" s="304"/>
      <c r="O83" s="304"/>
      <c r="P83" s="304"/>
      <c r="Q83" s="304"/>
      <c r="R83" s="304"/>
      <c r="S83" s="304"/>
      <c r="T83" s="304"/>
      <c r="U83" s="304"/>
      <c r="V83" s="304"/>
      <c r="W83" s="228"/>
      <c r="X83" s="228"/>
      <c r="Y83" s="228"/>
    </row>
    <row r="84" spans="1:25" x14ac:dyDescent="0.25">
      <c r="A84" s="206"/>
      <c r="B84" s="206"/>
      <c r="C84" s="206"/>
      <c r="D84" s="206"/>
      <c r="E84" s="206"/>
      <c r="F84" s="206"/>
      <c r="G84" s="206"/>
      <c r="H84" s="206"/>
      <c r="I84" s="206"/>
      <c r="J84" s="206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</row>
    <row r="85" spans="1:25" x14ac:dyDescent="0.25">
      <c r="A85" s="206"/>
      <c r="B85" s="206" t="s">
        <v>290</v>
      </c>
      <c r="C85" s="206" t="s">
        <v>291</v>
      </c>
      <c r="D85" s="206"/>
      <c r="E85" s="206"/>
      <c r="F85" s="206"/>
      <c r="G85" s="206"/>
      <c r="H85" s="206"/>
      <c r="I85" s="206"/>
      <c r="J85" s="206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</row>
    <row r="86" spans="1:25" x14ac:dyDescent="0.25">
      <c r="A86" s="206"/>
      <c r="B86" s="206"/>
      <c r="C86" s="206" t="s">
        <v>292</v>
      </c>
      <c r="D86" s="206"/>
      <c r="E86" s="206"/>
      <c r="F86" s="206"/>
      <c r="G86" s="206"/>
      <c r="H86" s="206"/>
      <c r="I86" s="206"/>
      <c r="J86" s="206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</row>
    <row r="87" spans="1:25" ht="15.75" thickBot="1" x14ac:dyDescent="0.3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44" t="s">
        <v>17</v>
      </c>
      <c r="L87" s="244" t="s">
        <v>178</v>
      </c>
      <c r="M87" s="244" t="s">
        <v>252</v>
      </c>
      <c r="N87" s="296"/>
      <c r="O87" s="296"/>
      <c r="P87" s="296"/>
      <c r="Q87" s="296"/>
      <c r="R87" s="296"/>
      <c r="S87" s="296"/>
      <c r="T87" s="296"/>
      <c r="U87" s="296"/>
      <c r="V87" s="296"/>
      <c r="W87" s="245">
        <v>1260255704</v>
      </c>
      <c r="X87" s="245">
        <v>1215266199</v>
      </c>
      <c r="Y87" s="245">
        <v>44989505</v>
      </c>
    </row>
    <row r="88" spans="1:25" x14ac:dyDescent="0.25">
      <c r="A88" s="206"/>
      <c r="B88" s="206"/>
      <c r="C88" s="206" t="s">
        <v>293</v>
      </c>
      <c r="D88" s="206"/>
      <c r="E88" s="206"/>
      <c r="F88" s="206"/>
      <c r="G88" s="206"/>
      <c r="H88" s="206"/>
      <c r="I88" s="206"/>
      <c r="J88" s="206"/>
      <c r="K88" s="208">
        <v>577866864</v>
      </c>
      <c r="L88" s="208">
        <v>571894522.89999998</v>
      </c>
      <c r="M88" s="246">
        <f>K88-L88</f>
        <v>5972341.1000000238</v>
      </c>
      <c r="N88" s="246"/>
      <c r="O88" s="246"/>
      <c r="P88" s="246"/>
      <c r="Q88" s="246"/>
      <c r="R88" s="246"/>
      <c r="S88" s="246"/>
      <c r="T88" s="246"/>
      <c r="U88" s="246"/>
      <c r="V88" s="246"/>
      <c r="W88" s="247">
        <v>577866864</v>
      </c>
      <c r="X88" s="247">
        <v>571894522.89999998</v>
      </c>
      <c r="Y88" s="247">
        <v>5972341.099999994</v>
      </c>
    </row>
    <row r="89" spans="1:25" ht="15.75" thickBot="1" x14ac:dyDescent="0.3">
      <c r="A89" s="206"/>
      <c r="B89" s="206"/>
      <c r="C89" s="206" t="s">
        <v>294</v>
      </c>
      <c r="D89" s="206"/>
      <c r="E89" s="206"/>
      <c r="F89" s="206"/>
      <c r="G89" s="206"/>
      <c r="H89" s="206"/>
      <c r="I89" s="206"/>
      <c r="J89" s="206"/>
      <c r="K89" s="224">
        <v>189493004</v>
      </c>
      <c r="L89" s="224">
        <v>177494500</v>
      </c>
      <c r="M89" s="246">
        <f>K89-L89</f>
        <v>11998504</v>
      </c>
      <c r="N89" s="246"/>
      <c r="O89" s="246"/>
      <c r="P89" s="246"/>
      <c r="Q89" s="246"/>
      <c r="R89" s="246"/>
      <c r="S89" s="246"/>
      <c r="T89" s="246"/>
      <c r="U89" s="246"/>
      <c r="V89" s="246"/>
      <c r="W89" s="247">
        <v>189493004</v>
      </c>
      <c r="X89" s="247">
        <v>177494500</v>
      </c>
      <c r="Y89" s="247">
        <v>11998504</v>
      </c>
    </row>
    <row r="90" spans="1:25" ht="15.75" thickBot="1" x14ac:dyDescent="0.3">
      <c r="A90" s="206"/>
      <c r="B90" s="206"/>
      <c r="C90" s="206"/>
      <c r="D90" s="206"/>
      <c r="E90" s="206"/>
      <c r="F90" s="206"/>
      <c r="G90" s="206"/>
      <c r="H90" s="206"/>
      <c r="I90" s="206"/>
      <c r="J90" s="206"/>
      <c r="K90" s="248">
        <f>SUM(K88:K89)</f>
        <v>767359868</v>
      </c>
      <c r="L90" s="248">
        <f>SUM(L88:L89)</f>
        <v>749389022.89999998</v>
      </c>
      <c r="M90" s="248">
        <f>K90-L90</f>
        <v>17970845.100000024</v>
      </c>
      <c r="N90" s="304"/>
      <c r="O90" s="304"/>
      <c r="P90" s="304"/>
      <c r="Q90" s="304"/>
      <c r="R90" s="304"/>
      <c r="S90" s="304"/>
      <c r="T90" s="304"/>
      <c r="U90" s="304"/>
      <c r="V90" s="304"/>
      <c r="W90" s="249">
        <f>SUM(W88:W89)</f>
        <v>767359868</v>
      </c>
      <c r="X90" s="249">
        <f t="shared" ref="X90:Y90" si="2">SUM(X88:X89)</f>
        <v>749389022.89999998</v>
      </c>
      <c r="Y90" s="249">
        <f t="shared" si="2"/>
        <v>17970845.099999994</v>
      </c>
    </row>
    <row r="91" spans="1:25" x14ac:dyDescent="0.25">
      <c r="A91" s="206"/>
      <c r="B91" s="206"/>
      <c r="C91" s="206"/>
      <c r="D91" s="206"/>
      <c r="E91" s="206"/>
      <c r="F91" s="206"/>
      <c r="G91" s="206"/>
      <c r="H91" s="206"/>
      <c r="I91" s="206"/>
      <c r="J91" s="206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50"/>
      <c r="X91" s="250"/>
      <c r="Y91" s="250"/>
    </row>
    <row r="92" spans="1:25" x14ac:dyDescent="0.25">
      <c r="A92" s="206"/>
      <c r="B92" s="206" t="s">
        <v>295</v>
      </c>
      <c r="C92" s="206" t="s">
        <v>296</v>
      </c>
      <c r="D92" s="206"/>
      <c r="E92" s="206"/>
      <c r="F92" s="206"/>
      <c r="G92" s="206"/>
      <c r="H92" s="206"/>
      <c r="I92" s="206"/>
      <c r="J92" s="206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</row>
    <row r="93" spans="1:25" x14ac:dyDescent="0.25">
      <c r="A93" s="206"/>
      <c r="B93" s="206"/>
      <c r="C93" s="206" t="s">
        <v>297</v>
      </c>
      <c r="D93" s="206"/>
      <c r="E93" s="206"/>
      <c r="F93" s="206"/>
      <c r="G93" s="206"/>
      <c r="H93" s="206"/>
      <c r="I93" s="206"/>
      <c r="J93" s="206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</row>
    <row r="94" spans="1:25" ht="15.75" thickBot="1" x14ac:dyDescent="0.3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44" t="s">
        <v>17</v>
      </c>
      <c r="L94" s="244" t="s">
        <v>178</v>
      </c>
      <c r="M94" s="244" t="s">
        <v>252</v>
      </c>
      <c r="N94" s="296"/>
      <c r="O94" s="296"/>
      <c r="P94" s="296"/>
      <c r="Q94" s="296"/>
      <c r="R94" s="296"/>
      <c r="S94" s="296"/>
      <c r="T94" s="296"/>
      <c r="U94" s="296"/>
      <c r="V94" s="296"/>
      <c r="W94" s="216"/>
      <c r="X94" s="216"/>
      <c r="Y94" s="216"/>
    </row>
    <row r="95" spans="1:25" x14ac:dyDescent="0.25">
      <c r="A95" s="206"/>
      <c r="B95" s="206"/>
      <c r="C95" s="206" t="s">
        <v>298</v>
      </c>
      <c r="D95" s="206"/>
      <c r="E95" s="206"/>
      <c r="F95" s="206"/>
      <c r="G95" s="206"/>
      <c r="H95" s="206"/>
      <c r="I95" s="206"/>
      <c r="J95" s="206"/>
      <c r="K95" s="251">
        <v>173187600</v>
      </c>
      <c r="L95" s="251">
        <v>173045100</v>
      </c>
      <c r="M95" s="252">
        <f>K95-L95</f>
        <v>142500</v>
      </c>
      <c r="N95" s="252"/>
      <c r="O95" s="252"/>
      <c r="P95" s="252"/>
      <c r="Q95" s="252"/>
      <c r="R95" s="252"/>
      <c r="S95" s="252"/>
      <c r="T95" s="252"/>
      <c r="U95" s="252"/>
      <c r="V95" s="252"/>
      <c r="W95" s="253">
        <v>173187600</v>
      </c>
      <c r="X95" s="253">
        <v>173045100</v>
      </c>
      <c r="Y95" s="253">
        <v>142500</v>
      </c>
    </row>
    <row r="96" spans="1:25" ht="15.75" thickBot="1" x14ac:dyDescent="0.3">
      <c r="A96" s="206"/>
      <c r="B96" s="206"/>
      <c r="C96" s="206" t="s">
        <v>299</v>
      </c>
      <c r="D96" s="206"/>
      <c r="E96" s="206"/>
      <c r="F96" s="206"/>
      <c r="G96" s="206"/>
      <c r="H96" s="206"/>
      <c r="I96" s="206"/>
      <c r="J96" s="206"/>
      <c r="K96" s="254">
        <v>711202000</v>
      </c>
      <c r="L96" s="254">
        <v>693823299</v>
      </c>
      <c r="M96" s="255">
        <f>K96-L96</f>
        <v>17378701</v>
      </c>
      <c r="N96" s="305"/>
      <c r="O96" s="305"/>
      <c r="P96" s="305"/>
      <c r="Q96" s="305"/>
      <c r="R96" s="305"/>
      <c r="S96" s="305"/>
      <c r="T96" s="305"/>
      <c r="U96" s="305"/>
      <c r="V96" s="305"/>
      <c r="W96" s="256">
        <v>711202000</v>
      </c>
      <c r="X96" s="256">
        <v>693823299</v>
      </c>
      <c r="Y96" s="256">
        <v>17378701</v>
      </c>
    </row>
    <row r="97" spans="1:25" ht="15.75" thickBot="1" x14ac:dyDescent="0.3">
      <c r="A97" s="206"/>
      <c r="B97" s="206"/>
      <c r="C97" s="206"/>
      <c r="D97" s="206"/>
      <c r="E97" s="206"/>
      <c r="F97" s="206"/>
      <c r="G97" s="206"/>
      <c r="H97" s="206"/>
      <c r="I97" s="206"/>
      <c r="J97" s="206"/>
      <c r="K97" s="257">
        <f>SUM(K95:K96)</f>
        <v>884389600</v>
      </c>
      <c r="L97" s="257">
        <f t="shared" ref="L97:M97" si="3">SUM(L95:L96)</f>
        <v>866868399</v>
      </c>
      <c r="M97" s="257">
        <f t="shared" si="3"/>
        <v>17521201</v>
      </c>
      <c r="N97" s="304"/>
      <c r="O97" s="304"/>
      <c r="P97" s="304"/>
      <c r="Q97" s="304"/>
      <c r="R97" s="304"/>
      <c r="S97" s="304"/>
      <c r="T97" s="304"/>
      <c r="U97" s="304"/>
      <c r="V97" s="304"/>
      <c r="W97" s="228">
        <v>884389600</v>
      </c>
      <c r="X97" s="228">
        <v>866868399</v>
      </c>
      <c r="Y97" s="228">
        <v>17521201</v>
      </c>
    </row>
    <row r="98" spans="1:25" x14ac:dyDescent="0.25">
      <c r="A98" s="206"/>
      <c r="B98" s="206"/>
      <c r="C98" s="206"/>
      <c r="D98" s="206"/>
      <c r="E98" s="206"/>
      <c r="F98" s="206"/>
      <c r="G98" s="206"/>
      <c r="H98" s="206"/>
      <c r="I98" s="206"/>
      <c r="J98" s="206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</row>
    <row r="99" spans="1:25" x14ac:dyDescent="0.25">
      <c r="A99" s="206"/>
      <c r="B99" s="206" t="s">
        <v>300</v>
      </c>
      <c r="C99" s="206" t="s">
        <v>301</v>
      </c>
      <c r="D99" s="206"/>
      <c r="E99" s="206"/>
      <c r="F99" s="206"/>
      <c r="G99" s="206"/>
      <c r="H99" s="206"/>
      <c r="I99" s="206"/>
      <c r="J99" s="206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</row>
    <row r="100" spans="1:25" x14ac:dyDescent="0.25">
      <c r="A100" s="206"/>
      <c r="B100" s="206"/>
      <c r="C100" s="206" t="s">
        <v>302</v>
      </c>
      <c r="D100" s="206"/>
      <c r="E100" s="206"/>
      <c r="F100" s="206"/>
      <c r="G100" s="206"/>
      <c r="H100" s="206"/>
      <c r="I100" s="206"/>
      <c r="J100" s="206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</row>
    <row r="101" spans="1:25" ht="15.75" thickBot="1" x14ac:dyDescent="0.3">
      <c r="A101" s="206"/>
      <c r="B101" s="206"/>
      <c r="C101" s="206"/>
      <c r="D101" s="206"/>
      <c r="E101" s="206"/>
      <c r="F101" s="206"/>
      <c r="G101" s="206"/>
      <c r="H101" s="206"/>
      <c r="I101" s="206"/>
      <c r="J101" s="206"/>
      <c r="K101" s="244" t="s">
        <v>17</v>
      </c>
      <c r="L101" s="244" t="s">
        <v>178</v>
      </c>
      <c r="M101" s="244" t="s">
        <v>252</v>
      </c>
      <c r="N101" s="296"/>
      <c r="O101" s="296"/>
      <c r="P101" s="296"/>
      <c r="Q101" s="296"/>
      <c r="R101" s="296"/>
      <c r="S101" s="296"/>
      <c r="T101" s="296"/>
      <c r="U101" s="296"/>
      <c r="V101" s="296"/>
      <c r="W101" s="216"/>
      <c r="X101" s="216"/>
      <c r="Y101" s="216"/>
    </row>
    <row r="102" spans="1:25" x14ac:dyDescent="0.25">
      <c r="A102" s="206"/>
      <c r="B102" s="206"/>
      <c r="C102" s="206" t="s">
        <v>298</v>
      </c>
      <c r="D102" s="206"/>
      <c r="E102" s="206"/>
      <c r="F102" s="206"/>
      <c r="G102" s="206"/>
      <c r="H102" s="206"/>
      <c r="I102" s="206"/>
      <c r="J102" s="206"/>
      <c r="K102" s="252">
        <v>25927100</v>
      </c>
      <c r="L102" s="252">
        <v>24880100</v>
      </c>
      <c r="M102" s="208">
        <f>K102-L102</f>
        <v>1047000</v>
      </c>
      <c r="N102" s="208"/>
      <c r="O102" s="208"/>
      <c r="P102" s="208"/>
      <c r="Q102" s="208">
        <v>26927100</v>
      </c>
      <c r="R102" s="208">
        <v>25480100</v>
      </c>
      <c r="S102" s="208">
        <v>1447000</v>
      </c>
      <c r="T102" s="208"/>
      <c r="U102" s="208"/>
      <c r="V102" s="208"/>
      <c r="W102" s="250">
        <v>26927100</v>
      </c>
      <c r="X102" s="250">
        <v>25480100</v>
      </c>
      <c r="Y102" s="250">
        <v>1447000</v>
      </c>
    </row>
    <row r="103" spans="1:25" ht="15.75" thickBot="1" x14ac:dyDescent="0.3">
      <c r="A103" s="206"/>
      <c r="B103" s="206"/>
      <c r="C103" s="206" t="s">
        <v>299</v>
      </c>
      <c r="D103" s="206"/>
      <c r="E103" s="206"/>
      <c r="F103" s="206"/>
      <c r="G103" s="206"/>
      <c r="H103" s="206"/>
      <c r="I103" s="206"/>
      <c r="J103" s="206"/>
      <c r="K103" s="258">
        <v>16700000</v>
      </c>
      <c r="L103" s="258">
        <v>16250000</v>
      </c>
      <c r="M103" s="212">
        <f>K103-L103</f>
        <v>450000</v>
      </c>
      <c r="N103" s="292"/>
      <c r="O103" s="292"/>
      <c r="P103" s="292"/>
      <c r="Q103" s="292">
        <v>15700000</v>
      </c>
      <c r="R103" s="292">
        <v>15650000</v>
      </c>
      <c r="S103" s="292">
        <v>50000</v>
      </c>
      <c r="T103" s="292"/>
      <c r="U103" s="292"/>
      <c r="V103" s="292"/>
      <c r="W103" s="250">
        <v>15700000</v>
      </c>
      <c r="X103" s="250">
        <v>15650000</v>
      </c>
      <c r="Y103" s="250">
        <v>50000</v>
      </c>
    </row>
    <row r="104" spans="1:25" ht="15.75" thickBot="1" x14ac:dyDescent="0.3">
      <c r="A104" s="206"/>
      <c r="B104" s="206"/>
      <c r="C104" s="206"/>
      <c r="D104" s="206"/>
      <c r="E104" s="206"/>
      <c r="F104" s="206"/>
      <c r="G104" s="206"/>
      <c r="H104" s="206"/>
      <c r="I104" s="206"/>
      <c r="J104" s="206"/>
      <c r="K104" s="257">
        <f>SUM(K102:K103)</f>
        <v>42627100</v>
      </c>
      <c r="L104" s="257">
        <f>SUM(L102:L103)</f>
        <v>41130100</v>
      </c>
      <c r="M104" s="257">
        <f>SUM(M102:M103)</f>
        <v>1497000</v>
      </c>
      <c r="N104" s="304"/>
      <c r="O104" s="304"/>
      <c r="P104" s="304"/>
      <c r="Q104" s="304">
        <v>42627100</v>
      </c>
      <c r="R104" s="304">
        <v>41130100</v>
      </c>
      <c r="S104" s="304">
        <v>1497000</v>
      </c>
      <c r="T104" s="304"/>
      <c r="U104" s="304"/>
      <c r="V104" s="304"/>
      <c r="W104" s="249">
        <v>42627100</v>
      </c>
      <c r="X104" s="249">
        <v>41130100</v>
      </c>
      <c r="Y104" s="249">
        <v>1497000</v>
      </c>
    </row>
    <row r="105" spans="1:25" x14ac:dyDescent="0.25">
      <c r="A105" s="206"/>
      <c r="B105" s="206"/>
      <c r="C105" s="206"/>
      <c r="D105" s="206"/>
      <c r="E105" s="206"/>
      <c r="F105" s="206"/>
      <c r="G105" s="206"/>
      <c r="H105" s="206"/>
      <c r="I105" s="206"/>
      <c r="J105" s="206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</row>
    <row r="106" spans="1:25" x14ac:dyDescent="0.25">
      <c r="A106" s="206"/>
      <c r="B106" s="206" t="s">
        <v>303</v>
      </c>
      <c r="C106" s="206" t="s">
        <v>304</v>
      </c>
      <c r="D106" s="206"/>
      <c r="E106" s="206"/>
      <c r="F106" s="206"/>
      <c r="G106" s="206"/>
      <c r="H106" s="206"/>
      <c r="I106" s="206"/>
      <c r="J106" s="206"/>
      <c r="K106" s="208"/>
      <c r="L106" s="208"/>
      <c r="M106" s="208"/>
      <c r="N106" s="208"/>
      <c r="O106" s="208"/>
      <c r="P106" s="208"/>
      <c r="Q106" s="208">
        <v>1000000</v>
      </c>
      <c r="R106" s="208">
        <v>600000</v>
      </c>
      <c r="S106" s="208">
        <f>Q106-R106</f>
        <v>400000</v>
      </c>
      <c r="T106" s="208"/>
      <c r="U106" s="208"/>
      <c r="V106" s="208"/>
      <c r="W106" s="208"/>
      <c r="X106" s="208"/>
      <c r="Y106" s="208"/>
    </row>
    <row r="107" spans="1:25" x14ac:dyDescent="0.25">
      <c r="A107" s="206"/>
      <c r="B107" s="206"/>
      <c r="C107" s="206" t="s">
        <v>305</v>
      </c>
      <c r="D107" s="206"/>
      <c r="E107" s="206"/>
      <c r="F107" s="206"/>
      <c r="G107" s="206"/>
      <c r="H107" s="206"/>
      <c r="I107" s="206"/>
      <c r="J107" s="206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</row>
    <row r="108" spans="1:25" ht="15.75" thickBot="1" x14ac:dyDescent="0.3">
      <c r="A108" s="206"/>
      <c r="B108" s="206"/>
      <c r="C108" s="206"/>
      <c r="D108" s="206"/>
      <c r="E108" s="206"/>
      <c r="F108" s="206"/>
      <c r="G108" s="206"/>
      <c r="H108" s="206"/>
      <c r="I108" s="206"/>
      <c r="J108" s="206"/>
      <c r="K108" s="244" t="s">
        <v>17</v>
      </c>
      <c r="L108" s="244" t="s">
        <v>178</v>
      </c>
      <c r="M108" s="244" t="s">
        <v>252</v>
      </c>
      <c r="N108" s="296"/>
      <c r="O108" s="296"/>
      <c r="P108" s="296"/>
      <c r="Q108" s="312">
        <v>25927100</v>
      </c>
      <c r="R108" s="312">
        <v>24880100</v>
      </c>
      <c r="S108" s="312">
        <f>Q108-R108</f>
        <v>1047000</v>
      </c>
      <c r="T108" s="312"/>
      <c r="U108" s="312"/>
      <c r="V108" s="312"/>
      <c r="W108" s="216"/>
      <c r="X108" s="216"/>
      <c r="Y108" s="216"/>
    </row>
    <row r="109" spans="1:25" x14ac:dyDescent="0.25">
      <c r="A109" s="206"/>
      <c r="B109" s="206"/>
      <c r="C109" s="206" t="s">
        <v>298</v>
      </c>
      <c r="D109" s="206"/>
      <c r="E109" s="206"/>
      <c r="F109" s="206"/>
      <c r="G109" s="206"/>
      <c r="H109" s="206"/>
      <c r="I109" s="206"/>
      <c r="J109" s="206"/>
      <c r="K109" s="230">
        <v>6162500</v>
      </c>
      <c r="L109" s="230">
        <v>0</v>
      </c>
      <c r="M109" s="230">
        <f>K109-L109</f>
        <v>6162500</v>
      </c>
      <c r="N109" s="230"/>
      <c r="O109" s="230"/>
      <c r="P109" s="230"/>
      <c r="Q109" s="313">
        <v>16700000</v>
      </c>
      <c r="R109" s="313">
        <v>16250000</v>
      </c>
      <c r="S109" s="312">
        <f>Q109-R109</f>
        <v>450000</v>
      </c>
      <c r="T109" s="312"/>
      <c r="U109" s="312"/>
      <c r="V109" s="312"/>
      <c r="W109" s="259">
        <v>6162500</v>
      </c>
      <c r="X109" s="259">
        <v>0</v>
      </c>
      <c r="Y109" s="259">
        <v>6162500</v>
      </c>
    </row>
    <row r="110" spans="1:25" ht="15.75" thickBot="1" x14ac:dyDescent="0.3">
      <c r="A110" s="206"/>
      <c r="B110" s="206"/>
      <c r="C110" s="206" t="s">
        <v>299</v>
      </c>
      <c r="D110" s="206"/>
      <c r="E110" s="206"/>
      <c r="F110" s="206"/>
      <c r="G110" s="206"/>
      <c r="H110" s="206"/>
      <c r="I110" s="206"/>
      <c r="J110" s="206"/>
      <c r="K110" s="260">
        <v>30490000</v>
      </c>
      <c r="L110" s="260">
        <v>30474700</v>
      </c>
      <c r="M110" s="230">
        <f>K110-L110</f>
        <v>15300</v>
      </c>
      <c r="N110" s="230"/>
      <c r="O110" s="230"/>
      <c r="P110" s="230"/>
      <c r="Q110" s="314">
        <f>Q108+Q109</f>
        <v>42627100</v>
      </c>
      <c r="R110" s="314">
        <f t="shared" ref="R110:S110" si="4">R108+R109</f>
        <v>41130100</v>
      </c>
      <c r="S110" s="314">
        <f t="shared" si="4"/>
        <v>1497000</v>
      </c>
      <c r="T110" s="314"/>
      <c r="U110" s="314"/>
      <c r="V110" s="314"/>
      <c r="W110" s="259">
        <v>30490000</v>
      </c>
      <c r="X110" s="259">
        <v>30474700</v>
      </c>
      <c r="Y110" s="259">
        <v>15300</v>
      </c>
    </row>
    <row r="111" spans="1:25" ht="15.75" thickBot="1" x14ac:dyDescent="0.3">
      <c r="A111" s="206"/>
      <c r="B111" s="206"/>
      <c r="C111" s="206"/>
      <c r="D111" s="206"/>
      <c r="E111" s="206"/>
      <c r="F111" s="206"/>
      <c r="G111" s="206"/>
      <c r="H111" s="206"/>
      <c r="I111" s="206"/>
      <c r="J111" s="206"/>
      <c r="K111" s="261">
        <f>SUM(K109:K110)</f>
        <v>36652500</v>
      </c>
      <c r="L111" s="262">
        <f>SUM(L109:L110)</f>
        <v>30474700</v>
      </c>
      <c r="M111" s="261">
        <f>K111-L111</f>
        <v>6177800</v>
      </c>
      <c r="N111" s="301"/>
      <c r="O111" s="301"/>
      <c r="P111" s="301"/>
      <c r="Q111" s="301"/>
      <c r="R111" s="301"/>
      <c r="S111" s="301"/>
      <c r="T111" s="301"/>
      <c r="U111" s="301"/>
      <c r="V111" s="301"/>
      <c r="W111" s="263">
        <v>36652500</v>
      </c>
      <c r="X111" s="263">
        <v>30474700</v>
      </c>
      <c r="Y111" s="263">
        <v>6177800</v>
      </c>
    </row>
    <row r="112" spans="1:25" x14ac:dyDescent="0.25">
      <c r="A112" s="206"/>
      <c r="B112" s="206"/>
      <c r="C112" s="206"/>
      <c r="D112" s="206"/>
      <c r="E112" s="206"/>
      <c r="F112" s="206"/>
      <c r="G112" s="206"/>
      <c r="H112" s="206"/>
      <c r="I112" s="206"/>
      <c r="J112" s="206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</row>
    <row r="113" spans="1:25" x14ac:dyDescent="0.25">
      <c r="A113" s="206"/>
      <c r="B113" s="206" t="s">
        <v>306</v>
      </c>
      <c r="C113" s="206" t="s">
        <v>307</v>
      </c>
      <c r="D113" s="206"/>
      <c r="E113" s="206"/>
      <c r="F113" s="206"/>
      <c r="G113" s="206"/>
      <c r="H113" s="206"/>
      <c r="I113" s="206"/>
      <c r="J113" s="206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</row>
    <row r="114" spans="1:25" x14ac:dyDescent="0.25">
      <c r="A114" s="206"/>
      <c r="B114" s="206"/>
      <c r="C114" s="206" t="s">
        <v>308</v>
      </c>
      <c r="D114" s="206"/>
      <c r="E114" s="206"/>
      <c r="F114" s="206"/>
      <c r="G114" s="206"/>
      <c r="H114" s="206"/>
      <c r="I114" s="206"/>
      <c r="J114" s="206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</row>
    <row r="115" spans="1:25" x14ac:dyDescent="0.25">
      <c r="A115" s="206"/>
      <c r="B115" s="206"/>
      <c r="C115" s="206" t="s">
        <v>309</v>
      </c>
      <c r="D115" s="206"/>
      <c r="E115" s="206"/>
      <c r="F115" s="206"/>
      <c r="G115" s="206"/>
      <c r="H115" s="206"/>
      <c r="I115" s="206"/>
      <c r="J115" s="206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</row>
    <row r="116" spans="1:25" ht="15.75" thickBot="1" x14ac:dyDescent="0.3">
      <c r="A116" s="206"/>
      <c r="B116" s="206"/>
      <c r="C116" s="206"/>
      <c r="D116" s="206"/>
      <c r="E116" s="206"/>
      <c r="F116" s="206"/>
      <c r="G116" s="206"/>
      <c r="H116" s="206"/>
      <c r="I116" s="206"/>
      <c r="J116" s="206"/>
      <c r="K116" s="244" t="s">
        <v>17</v>
      </c>
      <c r="L116" s="244" t="s">
        <v>178</v>
      </c>
      <c r="M116" s="244" t="s">
        <v>252</v>
      </c>
      <c r="N116" s="296"/>
      <c r="O116" s="296"/>
      <c r="P116" s="296"/>
      <c r="Q116" s="296"/>
      <c r="R116" s="296"/>
      <c r="S116" s="296"/>
      <c r="T116" s="296"/>
      <c r="U116" s="296"/>
      <c r="V116" s="296"/>
      <c r="W116" s="216"/>
      <c r="X116" s="216"/>
      <c r="Y116" s="216"/>
    </row>
    <row r="117" spans="1:25" x14ac:dyDescent="0.25">
      <c r="A117" s="206"/>
      <c r="B117" s="206"/>
      <c r="C117" s="206" t="s">
        <v>298</v>
      </c>
      <c r="D117" s="206"/>
      <c r="E117" s="206"/>
      <c r="F117" s="206"/>
      <c r="G117" s="206"/>
      <c r="H117" s="206"/>
      <c r="I117" s="206"/>
      <c r="J117" s="206"/>
      <c r="K117" s="208">
        <v>100108500</v>
      </c>
      <c r="L117" s="208">
        <v>92313500</v>
      </c>
      <c r="M117" s="264">
        <f>K117-L117</f>
        <v>7795000</v>
      </c>
      <c r="N117" s="306"/>
      <c r="O117" s="306"/>
      <c r="P117" s="306"/>
      <c r="Q117" s="306"/>
      <c r="R117" s="306"/>
      <c r="S117" s="306"/>
      <c r="T117" s="306"/>
      <c r="U117" s="306"/>
      <c r="V117" s="306"/>
      <c r="W117" s="265">
        <v>100108500</v>
      </c>
      <c r="X117" s="265">
        <v>92313500</v>
      </c>
      <c r="Y117" s="265">
        <v>7795000</v>
      </c>
    </row>
    <row r="118" spans="1:25" ht="15.75" thickBot="1" x14ac:dyDescent="0.3">
      <c r="A118" s="206"/>
      <c r="B118" s="206"/>
      <c r="C118" s="206" t="s">
        <v>299</v>
      </c>
      <c r="D118" s="206"/>
      <c r="E118" s="206"/>
      <c r="F118" s="206"/>
      <c r="G118" s="206"/>
      <c r="H118" s="206"/>
      <c r="I118" s="206"/>
      <c r="J118" s="206"/>
      <c r="K118" s="208">
        <v>6985000</v>
      </c>
      <c r="L118" s="208">
        <v>6985000</v>
      </c>
      <c r="M118" s="252">
        <f>K118-L118</f>
        <v>0</v>
      </c>
      <c r="N118" s="252"/>
      <c r="O118" s="252"/>
      <c r="P118" s="252"/>
      <c r="Q118" s="252"/>
      <c r="R118" s="252"/>
      <c r="S118" s="252"/>
      <c r="T118" s="252"/>
      <c r="U118" s="252"/>
      <c r="V118" s="252"/>
      <c r="W118" s="265">
        <v>6985000</v>
      </c>
      <c r="X118" s="265">
        <v>6985000</v>
      </c>
      <c r="Y118" s="265">
        <v>0</v>
      </c>
    </row>
    <row r="119" spans="1:25" ht="15.75" thickBot="1" x14ac:dyDescent="0.3">
      <c r="A119" s="206"/>
      <c r="B119" s="206"/>
      <c r="C119" s="206"/>
      <c r="D119" s="206"/>
      <c r="E119" s="206"/>
      <c r="F119" s="206"/>
      <c r="G119" s="206"/>
      <c r="H119" s="206"/>
      <c r="I119" s="206"/>
      <c r="J119" s="206"/>
      <c r="K119" s="248">
        <f>SUM(K117:K118)</f>
        <v>107093500</v>
      </c>
      <c r="L119" s="248">
        <f t="shared" ref="L119:M119" si="5">SUM(L117:L118)</f>
        <v>99298500</v>
      </c>
      <c r="M119" s="248">
        <f t="shared" si="5"/>
        <v>7795000</v>
      </c>
      <c r="N119" s="304"/>
      <c r="O119" s="304"/>
      <c r="P119" s="304"/>
      <c r="Q119" s="304"/>
      <c r="R119" s="304"/>
      <c r="S119" s="304"/>
      <c r="T119" s="304"/>
      <c r="U119" s="304"/>
      <c r="V119" s="304"/>
      <c r="W119" s="249">
        <v>107093500</v>
      </c>
      <c r="X119" s="249">
        <v>99298500</v>
      </c>
      <c r="Y119" s="249">
        <v>7795000</v>
      </c>
    </row>
    <row r="120" spans="1:25" x14ac:dyDescent="0.25">
      <c r="A120" s="206"/>
      <c r="B120" s="206"/>
      <c r="C120" s="206"/>
      <c r="D120" s="206"/>
      <c r="E120" s="206"/>
      <c r="F120" s="206"/>
      <c r="G120" s="206"/>
      <c r="H120" s="206"/>
      <c r="I120" s="206"/>
      <c r="J120" s="206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</row>
    <row r="121" spans="1:25" x14ac:dyDescent="0.25">
      <c r="A121" s="206"/>
      <c r="B121" s="206" t="s">
        <v>310</v>
      </c>
      <c r="C121" s="206" t="s">
        <v>311</v>
      </c>
      <c r="D121" s="206"/>
      <c r="E121" s="206"/>
      <c r="F121" s="206"/>
      <c r="G121" s="206"/>
      <c r="H121" s="206"/>
      <c r="I121" s="206"/>
      <c r="J121" s="206"/>
      <c r="K121" s="208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08">
        <f>W118+W110+W103+W96</f>
        <v>764377000</v>
      </c>
      <c r="X121" s="208">
        <f>X118+X110+X103+X96</f>
        <v>746932999</v>
      </c>
      <c r="Y121" s="208">
        <f>Y118+Y110+Y103+Y96</f>
        <v>17444001</v>
      </c>
    </row>
    <row r="122" spans="1:25" x14ac:dyDescent="0.25">
      <c r="A122" s="206"/>
      <c r="B122" s="206"/>
      <c r="C122" s="206" t="s">
        <v>312</v>
      </c>
      <c r="D122" s="206"/>
      <c r="E122" s="206"/>
      <c r="F122" s="206"/>
      <c r="G122" s="206"/>
      <c r="H122" s="206"/>
      <c r="I122" s="206"/>
      <c r="J122" s="206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>
        <v>764377000</v>
      </c>
      <c r="X122" s="208">
        <v>746932999</v>
      </c>
      <c r="Y122" s="208">
        <v>17444001</v>
      </c>
    </row>
    <row r="123" spans="1:25" ht="15.75" thickBot="1" x14ac:dyDescent="0.3">
      <c r="A123" s="206"/>
      <c r="B123" s="206"/>
      <c r="C123" s="206"/>
      <c r="D123" s="206"/>
      <c r="E123" s="206"/>
      <c r="F123" s="206"/>
      <c r="G123" s="206"/>
      <c r="H123" s="206"/>
      <c r="I123" s="206"/>
      <c r="J123" s="206"/>
      <c r="K123" s="244" t="s">
        <v>17</v>
      </c>
      <c r="L123" s="244" t="s">
        <v>178</v>
      </c>
      <c r="M123" s="244" t="s">
        <v>252</v>
      </c>
      <c r="N123" s="296"/>
      <c r="O123" s="296"/>
      <c r="P123" s="296"/>
      <c r="Q123" s="296"/>
      <c r="R123" s="296"/>
      <c r="S123" s="296"/>
      <c r="T123" s="296"/>
      <c r="U123" s="296"/>
      <c r="V123" s="296"/>
      <c r="W123" s="216"/>
      <c r="X123" s="216"/>
      <c r="Y123" s="216"/>
    </row>
    <row r="124" spans="1:25" x14ac:dyDescent="0.25">
      <c r="A124" s="206"/>
      <c r="B124" s="206"/>
      <c r="C124" s="206" t="s">
        <v>313</v>
      </c>
      <c r="D124" s="206"/>
      <c r="E124" s="206"/>
      <c r="F124" s="206"/>
      <c r="G124" s="206"/>
      <c r="H124" s="206"/>
      <c r="I124" s="206"/>
      <c r="J124" s="206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</row>
    <row r="125" spans="1:25" x14ac:dyDescent="0.25">
      <c r="A125" s="206"/>
      <c r="B125" s="206"/>
      <c r="C125" s="206"/>
      <c r="D125" s="206" t="s">
        <v>314</v>
      </c>
      <c r="E125" s="206"/>
      <c r="F125" s="206"/>
      <c r="G125" s="206"/>
      <c r="H125" s="206"/>
      <c r="I125" s="206"/>
      <c r="J125" s="206"/>
      <c r="K125" s="230">
        <v>38000000</v>
      </c>
      <c r="L125" s="230">
        <v>37880000</v>
      </c>
      <c r="M125" s="230">
        <f>K125-L125</f>
        <v>120000</v>
      </c>
      <c r="N125" s="230"/>
      <c r="O125" s="230"/>
      <c r="P125" s="230"/>
      <c r="Q125" s="230"/>
      <c r="R125" s="230"/>
      <c r="S125" s="230"/>
      <c r="T125" s="230"/>
      <c r="U125" s="230"/>
      <c r="V125" s="230"/>
      <c r="W125" s="230">
        <f>W117+W109+W102+W95</f>
        <v>306385700</v>
      </c>
      <c r="X125" s="230">
        <f t="shared" ref="X125:Y125" si="6">X117+X109+X102+X95</f>
        <v>290838700</v>
      </c>
      <c r="Y125" s="230">
        <f t="shared" si="6"/>
        <v>15547000</v>
      </c>
    </row>
    <row r="126" spans="1:25" x14ac:dyDescent="0.25">
      <c r="A126" s="206"/>
      <c r="B126" s="206"/>
      <c r="C126" s="206"/>
      <c r="D126" s="206" t="s">
        <v>315</v>
      </c>
      <c r="E126" s="206"/>
      <c r="F126" s="206"/>
      <c r="G126" s="206"/>
      <c r="H126" s="206"/>
      <c r="I126" s="206"/>
      <c r="J126" s="206"/>
      <c r="K126" s="230">
        <v>461810000</v>
      </c>
      <c r="L126" s="230">
        <v>460548400</v>
      </c>
      <c r="M126" s="230">
        <f>K126-L126</f>
        <v>1261600</v>
      </c>
      <c r="N126" s="230"/>
      <c r="O126" s="230"/>
      <c r="P126" s="230"/>
      <c r="Q126" s="230"/>
      <c r="R126" s="230"/>
      <c r="S126" s="230"/>
      <c r="T126" s="230"/>
      <c r="U126" s="230"/>
      <c r="V126" s="230"/>
      <c r="W126" s="230">
        <f>SUM(W122:W125)</f>
        <v>1070762700</v>
      </c>
      <c r="X126" s="230">
        <f t="shared" ref="X126:Y126" si="7">SUM(X122:X125)</f>
        <v>1037771699</v>
      </c>
      <c r="Y126" s="230">
        <f t="shared" si="7"/>
        <v>32991001</v>
      </c>
    </row>
    <row r="127" spans="1:25" x14ac:dyDescent="0.25">
      <c r="A127" s="206"/>
      <c r="B127" s="206"/>
      <c r="C127" s="206"/>
      <c r="D127" s="206" t="s">
        <v>316</v>
      </c>
      <c r="E127" s="206"/>
      <c r="F127" s="206"/>
      <c r="G127" s="206"/>
      <c r="H127" s="206"/>
      <c r="I127" s="206"/>
      <c r="J127" s="206"/>
      <c r="K127" s="230">
        <v>39056864</v>
      </c>
      <c r="L127" s="230">
        <v>37166122.900000006</v>
      </c>
      <c r="M127" s="230">
        <f>K127-L127</f>
        <v>1890741.099999994</v>
      </c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</row>
    <row r="128" spans="1:25" x14ac:dyDescent="0.25">
      <c r="A128" s="206"/>
      <c r="B128" s="206"/>
      <c r="C128" s="206"/>
      <c r="D128" s="206" t="s">
        <v>317</v>
      </c>
      <c r="E128" s="206"/>
      <c r="F128" s="206"/>
      <c r="G128" s="206"/>
      <c r="H128" s="206"/>
      <c r="I128" s="206"/>
      <c r="J128" s="206"/>
      <c r="K128" s="230">
        <v>39000000</v>
      </c>
      <c r="L128" s="230">
        <v>36300000</v>
      </c>
      <c r="M128" s="230">
        <f>K128-L128</f>
        <v>2700000</v>
      </c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</row>
    <row r="129" spans="1:25" ht="15.75" thickBot="1" x14ac:dyDescent="0.3">
      <c r="A129" s="206"/>
      <c r="B129" s="206"/>
      <c r="C129" s="206"/>
      <c r="D129" s="206"/>
      <c r="E129" s="206"/>
      <c r="F129" s="206"/>
      <c r="G129" s="206"/>
      <c r="H129" s="206"/>
      <c r="I129" s="206"/>
      <c r="J129" s="206"/>
      <c r="K129" s="266"/>
      <c r="L129" s="212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</row>
    <row r="130" spans="1:25" ht="15.75" thickBot="1" x14ac:dyDescent="0.3">
      <c r="A130" s="206"/>
      <c r="B130" s="206"/>
      <c r="C130" s="206"/>
      <c r="D130" s="206"/>
      <c r="E130" s="206"/>
      <c r="F130" s="206"/>
      <c r="G130" s="206"/>
      <c r="H130" s="206"/>
      <c r="I130" s="206"/>
      <c r="J130" s="206"/>
      <c r="K130" s="257">
        <f>SUM(K125:K129)</f>
        <v>577866864</v>
      </c>
      <c r="L130" s="257">
        <f t="shared" ref="L130:M130" si="8">SUM(L125:L129)</f>
        <v>571894522.89999998</v>
      </c>
      <c r="M130" s="248">
        <f t="shared" si="8"/>
        <v>5972341.099999994</v>
      </c>
      <c r="N130" s="304"/>
      <c r="O130" s="304"/>
      <c r="P130" s="304"/>
      <c r="Q130" s="304"/>
      <c r="R130" s="304"/>
      <c r="S130" s="304"/>
      <c r="T130" s="304"/>
      <c r="U130" s="304"/>
      <c r="V130" s="304"/>
      <c r="W130" s="228"/>
      <c r="X130" s="228"/>
      <c r="Y130" s="228"/>
    </row>
    <row r="131" spans="1:25" x14ac:dyDescent="0.25">
      <c r="A131" s="206"/>
      <c r="B131" s="206"/>
      <c r="C131" s="206"/>
      <c r="D131" s="206"/>
      <c r="E131" s="206"/>
      <c r="F131" s="206"/>
      <c r="G131" s="206"/>
      <c r="H131" s="206"/>
      <c r="I131" s="206"/>
      <c r="J131" s="206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</row>
    <row r="132" spans="1:25" x14ac:dyDescent="0.25">
      <c r="A132" s="206"/>
      <c r="B132" s="206"/>
      <c r="C132" s="206" t="s">
        <v>298</v>
      </c>
      <c r="D132" s="206"/>
      <c r="E132" s="206"/>
      <c r="F132" s="206"/>
      <c r="G132" s="206"/>
      <c r="H132" s="206"/>
      <c r="I132" s="206"/>
      <c r="J132" s="206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</row>
    <row r="133" spans="1:25" x14ac:dyDescent="0.25">
      <c r="A133" s="206"/>
      <c r="B133" s="206"/>
      <c r="C133" s="206"/>
      <c r="D133" s="205" t="s">
        <v>377</v>
      </c>
      <c r="E133" s="206"/>
      <c r="F133" s="206"/>
      <c r="G133" s="206"/>
      <c r="H133" s="206"/>
      <c r="I133" s="206"/>
      <c r="J133" s="206"/>
      <c r="K133" s="208">
        <v>237660500</v>
      </c>
      <c r="L133" s="208">
        <v>229809000</v>
      </c>
      <c r="M133" s="208">
        <f t="shared" ref="M133:M138" si="9">K133-L133</f>
        <v>7851500</v>
      </c>
      <c r="N133" s="208"/>
      <c r="O133" s="208"/>
      <c r="P133" s="208"/>
      <c r="Q133" s="208">
        <v>237660500</v>
      </c>
      <c r="R133" s="208">
        <v>229809000</v>
      </c>
      <c r="S133" s="208">
        <f>Q133-R133</f>
        <v>7851500</v>
      </c>
      <c r="T133" s="208"/>
      <c r="U133" s="208"/>
      <c r="V133" s="208"/>
      <c r="W133" s="208"/>
      <c r="X133" s="208"/>
      <c r="Y133" s="208"/>
    </row>
    <row r="134" spans="1:25" x14ac:dyDescent="0.25">
      <c r="A134" s="206"/>
      <c r="B134" s="206"/>
      <c r="C134" s="206"/>
      <c r="D134" s="205" t="s">
        <v>378</v>
      </c>
      <c r="E134" s="206"/>
      <c r="F134" s="206"/>
      <c r="G134" s="206"/>
      <c r="H134" s="206"/>
      <c r="I134" s="206"/>
      <c r="J134" s="206"/>
      <c r="K134" s="208">
        <v>124780704</v>
      </c>
      <c r="L134" s="208">
        <v>111552200</v>
      </c>
      <c r="M134" s="208">
        <f t="shared" si="9"/>
        <v>13228504</v>
      </c>
      <c r="N134" s="208"/>
      <c r="O134" s="208"/>
      <c r="P134" s="208"/>
      <c r="Q134" s="208">
        <v>124780704</v>
      </c>
      <c r="R134" s="208">
        <v>111552200</v>
      </c>
      <c r="S134" s="208">
        <f>M134-V150</f>
        <v>12828504</v>
      </c>
      <c r="T134" s="208"/>
      <c r="U134" s="208"/>
      <c r="V134" s="208"/>
      <c r="W134" s="208"/>
      <c r="X134" s="208"/>
      <c r="Y134" s="208"/>
    </row>
    <row r="135" spans="1:25" x14ac:dyDescent="0.25">
      <c r="A135" s="206"/>
      <c r="B135" s="206"/>
      <c r="C135" s="206"/>
      <c r="D135" s="205" t="s">
        <v>318</v>
      </c>
      <c r="E135" s="206"/>
      <c r="F135" s="206"/>
      <c r="G135" s="206"/>
      <c r="H135" s="206"/>
      <c r="I135" s="206"/>
      <c r="J135" s="206"/>
      <c r="K135" s="208">
        <v>118780000</v>
      </c>
      <c r="L135" s="208">
        <v>114957000</v>
      </c>
      <c r="M135" s="208">
        <f t="shared" si="9"/>
        <v>3823000</v>
      </c>
      <c r="N135" s="208"/>
      <c r="O135" s="208"/>
      <c r="P135" s="208"/>
      <c r="Q135" s="208">
        <v>118780000</v>
      </c>
      <c r="R135" s="208">
        <v>114957000</v>
      </c>
      <c r="S135" s="208">
        <f>Q135-R135</f>
        <v>3823000</v>
      </c>
      <c r="T135" s="208"/>
      <c r="U135" s="208"/>
      <c r="V135" s="208"/>
      <c r="W135" s="208"/>
      <c r="X135" s="208"/>
      <c r="Y135" s="208"/>
    </row>
    <row r="136" spans="1:25" x14ac:dyDescent="0.25">
      <c r="A136" s="206"/>
      <c r="B136" s="206"/>
      <c r="C136" s="206"/>
      <c r="D136" s="205" t="s">
        <v>319</v>
      </c>
      <c r="E136" s="206"/>
      <c r="F136" s="206"/>
      <c r="G136" s="206"/>
      <c r="H136" s="206"/>
      <c r="I136" s="206"/>
      <c r="J136" s="206"/>
      <c r="K136" s="208">
        <v>3500000</v>
      </c>
      <c r="L136" s="208">
        <v>3500000</v>
      </c>
      <c r="M136" s="208">
        <f t="shared" si="9"/>
        <v>0</v>
      </c>
      <c r="N136" s="208"/>
      <c r="O136" s="208"/>
      <c r="P136" s="208"/>
      <c r="Q136" s="208">
        <v>3500000</v>
      </c>
      <c r="R136" s="208">
        <v>3500000</v>
      </c>
      <c r="S136" s="208">
        <f>Q136-R136</f>
        <v>0</v>
      </c>
      <c r="T136" s="208"/>
      <c r="U136" s="208"/>
      <c r="V136" s="208"/>
      <c r="W136" s="208"/>
      <c r="X136" s="208"/>
      <c r="Y136" s="208"/>
    </row>
    <row r="137" spans="1:25" x14ac:dyDescent="0.25">
      <c r="A137" s="206"/>
      <c r="B137" s="206"/>
      <c r="C137" s="206"/>
      <c r="D137" s="205" t="s">
        <v>320</v>
      </c>
      <c r="E137" s="206"/>
      <c r="F137" s="206"/>
      <c r="G137" s="206"/>
      <c r="H137" s="206"/>
      <c r="I137" s="206"/>
      <c r="J137" s="206"/>
      <c r="K137" s="208">
        <v>5157500</v>
      </c>
      <c r="L137" s="208">
        <v>3315000</v>
      </c>
      <c r="M137" s="208">
        <f t="shared" si="9"/>
        <v>1842500</v>
      </c>
      <c r="N137" s="208"/>
      <c r="O137" s="208"/>
      <c r="P137" s="208"/>
      <c r="Q137" s="208">
        <v>5157500</v>
      </c>
      <c r="R137" s="208">
        <v>3315000</v>
      </c>
      <c r="S137" s="208">
        <f>Q137-R137</f>
        <v>1842500</v>
      </c>
      <c r="T137" s="208"/>
      <c r="U137" s="208"/>
      <c r="V137" s="208"/>
      <c r="W137" s="208"/>
      <c r="X137" s="208"/>
      <c r="Y137" s="208"/>
    </row>
    <row r="138" spans="1:25" x14ac:dyDescent="0.25">
      <c r="A138" s="206"/>
      <c r="B138" s="206"/>
      <c r="C138" s="206"/>
      <c r="D138" s="205" t="s">
        <v>321</v>
      </c>
      <c r="E138" s="206"/>
      <c r="F138" s="206"/>
      <c r="G138" s="206"/>
      <c r="H138" s="206"/>
      <c r="I138" s="206"/>
      <c r="J138" s="206"/>
      <c r="K138" s="208">
        <v>300000</v>
      </c>
      <c r="L138" s="208">
        <v>0</v>
      </c>
      <c r="M138" s="208">
        <f t="shared" si="9"/>
        <v>300000</v>
      </c>
      <c r="N138" s="208"/>
      <c r="O138" s="208"/>
      <c r="P138" s="208"/>
      <c r="Q138" s="208">
        <v>300000</v>
      </c>
      <c r="R138" s="208">
        <v>0</v>
      </c>
      <c r="S138" s="208">
        <f>Q138-R138</f>
        <v>300000</v>
      </c>
      <c r="T138" s="208"/>
      <c r="U138" s="208"/>
      <c r="V138" s="208"/>
      <c r="W138" s="208"/>
      <c r="X138" s="208"/>
      <c r="Y138" s="208"/>
    </row>
    <row r="139" spans="1:25" x14ac:dyDescent="0.25">
      <c r="A139" s="206"/>
      <c r="B139" s="206"/>
      <c r="C139" s="206"/>
      <c r="D139" s="205" t="s">
        <v>552</v>
      </c>
      <c r="E139" s="206"/>
      <c r="F139" s="206"/>
      <c r="G139" s="206"/>
      <c r="H139" s="206"/>
      <c r="I139" s="206"/>
      <c r="J139" s="206"/>
      <c r="K139" s="208">
        <v>2600000</v>
      </c>
      <c r="L139" s="208">
        <v>2600000</v>
      </c>
      <c r="M139" s="208"/>
      <c r="N139" s="208"/>
      <c r="O139" s="208"/>
      <c r="P139" s="208"/>
      <c r="Q139" s="208">
        <v>2600000</v>
      </c>
      <c r="R139" s="208">
        <v>2600000</v>
      </c>
      <c r="S139" s="208"/>
      <c r="T139" s="208"/>
      <c r="U139" s="208"/>
      <c r="V139" s="208"/>
      <c r="W139" s="208"/>
      <c r="X139" s="208"/>
      <c r="Y139" s="208"/>
    </row>
    <row r="140" spans="1:25" ht="15.75" thickBot="1" x14ac:dyDescent="0.3">
      <c r="A140" s="206"/>
      <c r="B140" s="206"/>
      <c r="C140" s="206"/>
      <c r="D140" s="205" t="s">
        <v>84</v>
      </c>
      <c r="E140" s="206"/>
      <c r="F140" s="206"/>
      <c r="G140" s="206"/>
      <c r="H140" s="206"/>
      <c r="I140" s="206"/>
      <c r="J140" s="206"/>
      <c r="K140" s="208">
        <v>2100000</v>
      </c>
      <c r="L140" s="208">
        <v>2000000</v>
      </c>
      <c r="M140" s="208">
        <f>K140-L140</f>
        <v>100000</v>
      </c>
      <c r="N140" s="208"/>
      <c r="O140" s="208"/>
      <c r="P140" s="208"/>
      <c r="Q140" s="208">
        <v>2100000</v>
      </c>
      <c r="R140" s="208">
        <v>2000000</v>
      </c>
      <c r="S140" s="208">
        <f>Q140-R140</f>
        <v>100000</v>
      </c>
      <c r="T140" s="208"/>
      <c r="U140" s="208"/>
      <c r="V140" s="208"/>
      <c r="W140" s="208">
        <f>K141+K149</f>
        <v>1260255704</v>
      </c>
      <c r="X140" s="208">
        <f>L141+L149</f>
        <v>1215266199</v>
      </c>
      <c r="Y140" s="208">
        <f t="shared" ref="Y140" si="10">M141+M149</f>
        <v>44989505</v>
      </c>
    </row>
    <row r="141" spans="1:25" ht="15.75" thickBot="1" x14ac:dyDescent="0.3">
      <c r="A141" s="206"/>
      <c r="B141" s="206"/>
      <c r="C141" s="206"/>
      <c r="D141" s="206"/>
      <c r="E141" s="206"/>
      <c r="F141" s="206"/>
      <c r="G141" s="206"/>
      <c r="H141" s="206"/>
      <c r="I141" s="206"/>
      <c r="J141" s="206"/>
      <c r="K141" s="248">
        <f>SUM(K133:K140)</f>
        <v>494878704</v>
      </c>
      <c r="L141" s="248">
        <f t="shared" ref="L141:M141" si="11">SUM(L133:L140)</f>
        <v>467733200</v>
      </c>
      <c r="M141" s="248">
        <f t="shared" si="11"/>
        <v>27145504</v>
      </c>
      <c r="N141" s="248"/>
      <c r="O141" s="248"/>
      <c r="P141" s="248"/>
      <c r="Q141" s="248">
        <f>SUM(Q133:Q140)</f>
        <v>494878704</v>
      </c>
      <c r="R141" s="248">
        <f t="shared" ref="R141:S141" si="12">SUM(R133:R140)</f>
        <v>467733200</v>
      </c>
      <c r="S141" s="248">
        <f t="shared" si="12"/>
        <v>26745504</v>
      </c>
      <c r="T141" s="304"/>
      <c r="U141" s="304"/>
      <c r="V141" s="304"/>
      <c r="W141" s="228">
        <f>W117+W109+W102+W95+W89</f>
        <v>495878704</v>
      </c>
      <c r="X141" s="228">
        <f t="shared" ref="X141:Y141" si="13">X117+X109+X102+X95+X89</f>
        <v>468333200</v>
      </c>
      <c r="Y141" s="228">
        <f t="shared" si="13"/>
        <v>27545504</v>
      </c>
    </row>
    <row r="142" spans="1:25" x14ac:dyDescent="0.25">
      <c r="A142" s="206"/>
      <c r="B142" s="206"/>
      <c r="C142" s="206"/>
      <c r="D142" s="206"/>
      <c r="E142" s="206"/>
      <c r="F142" s="206"/>
      <c r="G142" s="206"/>
      <c r="H142" s="206"/>
      <c r="I142" s="206"/>
      <c r="J142" s="206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</row>
    <row r="143" spans="1:25" x14ac:dyDescent="0.25">
      <c r="A143" s="206"/>
      <c r="B143" s="206"/>
      <c r="C143" s="206" t="s">
        <v>322</v>
      </c>
      <c r="D143" s="206"/>
      <c r="E143" s="206"/>
      <c r="F143" s="206"/>
      <c r="G143" s="206"/>
      <c r="H143" s="206"/>
      <c r="I143" s="206"/>
      <c r="J143" s="206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</row>
    <row r="144" spans="1:25" x14ac:dyDescent="0.25">
      <c r="A144" s="206"/>
      <c r="B144" s="206"/>
      <c r="C144" s="206"/>
      <c r="D144" s="267" t="s">
        <v>323</v>
      </c>
      <c r="E144" s="206"/>
      <c r="F144" s="206"/>
      <c r="G144" s="206"/>
      <c r="H144" s="206"/>
      <c r="I144" s="206"/>
      <c r="J144" s="206"/>
      <c r="K144" s="208">
        <v>30490000</v>
      </c>
      <c r="L144" s="208">
        <v>30474700</v>
      </c>
      <c r="M144" s="208">
        <f>K144-L144</f>
        <v>15300</v>
      </c>
      <c r="N144" s="208"/>
      <c r="O144" s="208"/>
      <c r="P144" s="208"/>
      <c r="Q144" s="208">
        <v>30490000</v>
      </c>
      <c r="R144" s="208">
        <v>30474700</v>
      </c>
      <c r="S144" s="208">
        <f>Q144-R144</f>
        <v>15300</v>
      </c>
      <c r="T144" s="208"/>
      <c r="U144" s="208"/>
      <c r="V144" s="208"/>
      <c r="W144" s="208"/>
      <c r="X144" s="208"/>
      <c r="Y144" s="208"/>
    </row>
    <row r="145" spans="1:25" x14ac:dyDescent="0.25">
      <c r="A145" s="206"/>
      <c r="B145" s="206"/>
      <c r="C145" s="206"/>
      <c r="D145" s="267" t="s">
        <v>379</v>
      </c>
      <c r="E145" s="206"/>
      <c r="F145" s="206"/>
      <c r="G145" s="206"/>
      <c r="H145" s="206"/>
      <c r="I145" s="206"/>
      <c r="J145" s="206"/>
      <c r="K145" s="208">
        <v>641447000</v>
      </c>
      <c r="L145" s="208">
        <v>631851138</v>
      </c>
      <c r="M145" s="208">
        <f>K145-L145</f>
        <v>9595862</v>
      </c>
      <c r="N145" s="208"/>
      <c r="O145" s="208"/>
      <c r="P145" s="208"/>
      <c r="Q145" s="208">
        <v>641447000</v>
      </c>
      <c r="R145" s="208">
        <v>631851138</v>
      </c>
      <c r="S145" s="208">
        <f t="shared" ref="S145:S148" si="14">Q145-R145</f>
        <v>9595862</v>
      </c>
      <c r="T145" s="208"/>
      <c r="U145" s="208"/>
      <c r="V145" s="208"/>
      <c r="W145" s="208"/>
      <c r="X145" s="208"/>
      <c r="Y145" s="208"/>
    </row>
    <row r="146" spans="1:25" x14ac:dyDescent="0.25">
      <c r="A146" s="206"/>
      <c r="B146" s="206"/>
      <c r="C146" s="206"/>
      <c r="D146" s="267" t="s">
        <v>324</v>
      </c>
      <c r="E146" s="206"/>
      <c r="F146" s="206"/>
      <c r="G146" s="206"/>
      <c r="H146" s="206"/>
      <c r="I146" s="206"/>
      <c r="J146" s="206"/>
      <c r="K146" s="208">
        <v>60370000</v>
      </c>
      <c r="L146" s="208">
        <v>53587161</v>
      </c>
      <c r="M146" s="208">
        <f>K146-L146</f>
        <v>6782839</v>
      </c>
      <c r="N146" s="208"/>
      <c r="O146" s="208"/>
      <c r="P146" s="208"/>
      <c r="Q146" s="208">
        <v>60370000</v>
      </c>
      <c r="R146" s="208">
        <v>53587161</v>
      </c>
      <c r="S146" s="208">
        <f t="shared" si="14"/>
        <v>6782839</v>
      </c>
      <c r="T146" s="208"/>
      <c r="U146" s="208"/>
      <c r="V146" s="208"/>
      <c r="W146" s="208"/>
      <c r="X146" s="208"/>
      <c r="Y146" s="208"/>
    </row>
    <row r="147" spans="1:25" x14ac:dyDescent="0.25">
      <c r="A147" s="206"/>
      <c r="B147" s="206"/>
      <c r="C147" s="206"/>
      <c r="D147" s="267" t="s">
        <v>380</v>
      </c>
      <c r="E147" s="206"/>
      <c r="F147" s="206"/>
      <c r="G147" s="206"/>
      <c r="H147" s="206"/>
      <c r="I147" s="206"/>
      <c r="J147" s="206"/>
      <c r="K147" s="208">
        <v>17370000</v>
      </c>
      <c r="L147" s="208">
        <v>15970000</v>
      </c>
      <c r="M147" s="208">
        <f>K147-L147</f>
        <v>1400000</v>
      </c>
      <c r="N147" s="208"/>
      <c r="O147" s="208"/>
      <c r="P147" s="208"/>
      <c r="Q147" s="208">
        <v>17370000</v>
      </c>
      <c r="R147" s="208">
        <v>15970000</v>
      </c>
      <c r="S147" s="208">
        <f t="shared" si="14"/>
        <v>1400000</v>
      </c>
      <c r="T147" s="208"/>
      <c r="U147" s="208"/>
      <c r="V147" s="208"/>
      <c r="W147" s="208">
        <f>SUM(L145:L146)</f>
        <v>685438299</v>
      </c>
      <c r="X147" s="208"/>
      <c r="Y147" s="208"/>
    </row>
    <row r="148" spans="1:25" ht="15.75" thickBot="1" x14ac:dyDescent="0.3">
      <c r="A148" s="206"/>
      <c r="B148" s="206"/>
      <c r="C148" s="206"/>
      <c r="D148" s="267" t="s">
        <v>325</v>
      </c>
      <c r="E148" s="206"/>
      <c r="F148" s="206"/>
      <c r="G148" s="206"/>
      <c r="H148" s="206"/>
      <c r="I148" s="206"/>
      <c r="J148" s="206"/>
      <c r="K148" s="208">
        <v>15700000</v>
      </c>
      <c r="L148" s="224">
        <v>15650000</v>
      </c>
      <c r="M148" s="208">
        <f>K148-L148</f>
        <v>50000</v>
      </c>
      <c r="N148" s="208"/>
      <c r="O148" s="208"/>
      <c r="P148" s="208"/>
      <c r="Q148" s="208">
        <v>15700000</v>
      </c>
      <c r="R148" s="224">
        <v>15650000</v>
      </c>
      <c r="S148" s="208">
        <f t="shared" si="14"/>
        <v>50000</v>
      </c>
      <c r="T148" s="208"/>
      <c r="U148" s="208"/>
      <c r="V148" s="208"/>
      <c r="W148" s="208"/>
      <c r="X148" s="208"/>
      <c r="Y148" s="208"/>
    </row>
    <row r="149" spans="1:25" ht="15.75" thickBot="1" x14ac:dyDescent="0.3">
      <c r="A149" s="206"/>
      <c r="B149" s="206"/>
      <c r="C149" s="206"/>
      <c r="D149" s="206"/>
      <c r="E149" s="206"/>
      <c r="F149" s="206"/>
      <c r="G149" s="206"/>
      <c r="H149" s="206"/>
      <c r="I149" s="206"/>
      <c r="J149" s="206"/>
      <c r="K149" s="248">
        <f>SUM(K144:K148)</f>
        <v>765377000</v>
      </c>
      <c r="L149" s="248">
        <f>SUM(L144:L148)</f>
        <v>747532999</v>
      </c>
      <c r="M149" s="248">
        <f>SUM(M144:M148)</f>
        <v>17844001</v>
      </c>
      <c r="N149" s="248"/>
      <c r="O149" s="248"/>
      <c r="P149" s="248"/>
      <c r="Q149" s="248">
        <f>SUM(Q144:Q148)</f>
        <v>765377000</v>
      </c>
      <c r="R149" s="248">
        <f>SUM(R144:R148)</f>
        <v>747532999</v>
      </c>
      <c r="S149" s="248">
        <f>SUM(S144:S148)</f>
        <v>17844001</v>
      </c>
      <c r="T149" s="304"/>
      <c r="U149" s="304"/>
      <c r="V149" s="304"/>
      <c r="W149" s="228">
        <f>W118+W110+W103+W96</f>
        <v>764377000</v>
      </c>
      <c r="X149" s="228">
        <f t="shared" ref="X149:Y149" si="15">X118+X110+X103+X96</f>
        <v>746932999</v>
      </c>
      <c r="Y149" s="228">
        <f t="shared" si="15"/>
        <v>17444001</v>
      </c>
    </row>
    <row r="150" spans="1:25" x14ac:dyDescent="0.25">
      <c r="A150" s="206"/>
      <c r="B150" s="206"/>
      <c r="C150" s="206"/>
      <c r="D150" s="206"/>
      <c r="E150" s="206"/>
      <c r="F150" s="206"/>
      <c r="G150" s="206"/>
      <c r="H150" s="206"/>
      <c r="I150" s="206"/>
      <c r="J150" s="206"/>
      <c r="K150" s="208"/>
      <c r="L150" s="208"/>
      <c r="M150" s="208"/>
      <c r="N150" s="208"/>
      <c r="O150" s="208"/>
      <c r="P150" s="208"/>
      <c r="Q150" s="208">
        <f>Q149+Q141</f>
        <v>1260255704</v>
      </c>
      <c r="R150" s="208">
        <f t="shared" ref="R150:S150" si="16">R149+R141</f>
        <v>1215266199</v>
      </c>
      <c r="S150" s="208">
        <f t="shared" si="16"/>
        <v>44589505</v>
      </c>
      <c r="T150" s="208">
        <v>1000000</v>
      </c>
      <c r="U150" s="208">
        <v>600000</v>
      </c>
      <c r="V150" s="208">
        <v>400000</v>
      </c>
      <c r="W150" s="208"/>
      <c r="X150" s="208"/>
      <c r="Y150" s="208"/>
    </row>
    <row r="151" spans="1:25" x14ac:dyDescent="0.25">
      <c r="A151" s="206"/>
      <c r="B151" s="206" t="s">
        <v>326</v>
      </c>
      <c r="C151" s="206" t="s">
        <v>327</v>
      </c>
      <c r="D151" s="206"/>
      <c r="E151" s="206"/>
      <c r="F151" s="206"/>
      <c r="G151" s="206"/>
      <c r="H151" s="206"/>
      <c r="I151" s="206"/>
      <c r="J151" s="206"/>
      <c r="K151" s="208"/>
      <c r="L151" s="208"/>
      <c r="M151" s="208"/>
      <c r="N151" s="208"/>
      <c r="O151" s="208"/>
      <c r="P151" s="208"/>
      <c r="Q151" s="208">
        <v>1260255704</v>
      </c>
      <c r="R151" s="208">
        <v>1215266199</v>
      </c>
      <c r="S151" s="208">
        <v>44989505</v>
      </c>
      <c r="T151" s="208"/>
      <c r="U151" s="208"/>
      <c r="V151" s="208"/>
      <c r="W151" s="208">
        <f>W149+W141+W88</f>
        <v>1838122568</v>
      </c>
      <c r="X151" s="208">
        <f t="shared" ref="X151:Y151" si="17">X149+X141+X88</f>
        <v>1787160721.9000001</v>
      </c>
      <c r="Y151" s="208">
        <f t="shared" si="17"/>
        <v>50961846.099999994</v>
      </c>
    </row>
    <row r="152" spans="1:25" ht="15.75" thickBot="1" x14ac:dyDescent="0.3">
      <c r="A152" s="206"/>
      <c r="B152" s="206"/>
      <c r="C152" s="206"/>
      <c r="D152" s="206"/>
      <c r="E152" s="206"/>
      <c r="F152" s="206"/>
      <c r="G152" s="206"/>
      <c r="H152" s="206"/>
      <c r="I152" s="206"/>
      <c r="J152" s="206"/>
      <c r="K152" s="244" t="s">
        <v>17</v>
      </c>
      <c r="L152" s="244" t="s">
        <v>178</v>
      </c>
      <c r="M152" s="244" t="s">
        <v>252</v>
      </c>
      <c r="N152" s="296"/>
      <c r="O152" s="296"/>
      <c r="P152" s="296"/>
      <c r="Q152" s="296"/>
      <c r="R152" s="296"/>
      <c r="S152" s="296"/>
      <c r="T152" s="296"/>
      <c r="U152" s="296"/>
      <c r="V152" s="296"/>
      <c r="W152" s="216">
        <v>1838122568</v>
      </c>
      <c r="X152" s="216">
        <v>1787160721.9000001</v>
      </c>
      <c r="Y152" s="216">
        <v>50961846.100000024</v>
      </c>
    </row>
    <row r="153" spans="1:25" x14ac:dyDescent="0.25">
      <c r="A153" s="206"/>
      <c r="B153" s="206"/>
      <c r="C153" s="206" t="s">
        <v>328</v>
      </c>
      <c r="D153" s="206"/>
      <c r="E153" s="206"/>
      <c r="F153" s="206"/>
      <c r="G153" s="206"/>
      <c r="H153" s="206"/>
      <c r="I153" s="206"/>
      <c r="J153" s="206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</row>
    <row r="154" spans="1:25" x14ac:dyDescent="0.25">
      <c r="A154" s="206"/>
      <c r="B154" s="206"/>
      <c r="C154" s="206"/>
      <c r="D154" s="206" t="s">
        <v>329</v>
      </c>
      <c r="E154" s="206"/>
      <c r="F154" s="206"/>
      <c r="G154" s="206"/>
      <c r="H154" s="206"/>
      <c r="I154" s="206"/>
      <c r="J154" s="206"/>
      <c r="K154" s="268">
        <v>624157368</v>
      </c>
      <c r="L154" s="268">
        <v>613902022.89999998</v>
      </c>
      <c r="M154" s="208">
        <f>K154-L154</f>
        <v>10255345.100000024</v>
      </c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</row>
    <row r="155" spans="1:25" x14ac:dyDescent="0.25">
      <c r="A155" s="206"/>
      <c r="B155" s="206"/>
      <c r="C155" s="206"/>
      <c r="D155" s="206" t="s">
        <v>330</v>
      </c>
      <c r="E155" s="206"/>
      <c r="F155" s="206"/>
      <c r="G155" s="206"/>
      <c r="H155" s="206"/>
      <c r="I155" s="206"/>
      <c r="J155" s="206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</row>
    <row r="156" spans="1:25" x14ac:dyDescent="0.25">
      <c r="A156" s="206"/>
      <c r="B156" s="206"/>
      <c r="C156" s="206"/>
      <c r="D156" s="206" t="s">
        <v>331</v>
      </c>
      <c r="E156" s="206"/>
      <c r="F156" s="206"/>
      <c r="G156" s="206"/>
      <c r="H156" s="206"/>
      <c r="I156" s="206"/>
      <c r="J156" s="206"/>
      <c r="K156" s="269">
        <v>2887500</v>
      </c>
      <c r="L156" s="252">
        <v>2000000</v>
      </c>
      <c r="M156" s="208">
        <f>K156-L156</f>
        <v>887500</v>
      </c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</row>
    <row r="157" spans="1:25" x14ac:dyDescent="0.25">
      <c r="A157" s="206"/>
      <c r="B157" s="206"/>
      <c r="C157" s="206"/>
      <c r="D157" s="206" t="s">
        <v>332</v>
      </c>
      <c r="E157" s="206"/>
      <c r="F157" s="206"/>
      <c r="G157" s="206"/>
      <c r="H157" s="206"/>
      <c r="I157" s="206"/>
      <c r="J157" s="206"/>
      <c r="K157" s="251">
        <v>9535000</v>
      </c>
      <c r="L157" s="252">
        <v>7643000</v>
      </c>
      <c r="M157" s="208">
        <f>K157-L157</f>
        <v>1892000</v>
      </c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</row>
    <row r="158" spans="1:25" x14ac:dyDescent="0.25">
      <c r="A158" s="206"/>
      <c r="B158" s="206"/>
      <c r="C158" s="206"/>
      <c r="D158" s="206" t="s">
        <v>333</v>
      </c>
      <c r="E158" s="206"/>
      <c r="F158" s="206"/>
      <c r="G158" s="206"/>
      <c r="H158" s="206"/>
      <c r="I158" s="206"/>
      <c r="J158" s="206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</row>
    <row r="159" spans="1:25" x14ac:dyDescent="0.25">
      <c r="A159" s="206"/>
      <c r="B159" s="206"/>
      <c r="C159" s="206"/>
      <c r="D159" s="206" t="s">
        <v>334</v>
      </c>
      <c r="E159" s="206"/>
      <c r="F159" s="206"/>
      <c r="G159" s="206"/>
      <c r="H159" s="206"/>
      <c r="I159" s="206"/>
      <c r="J159" s="206"/>
      <c r="K159" s="251">
        <v>14380000</v>
      </c>
      <c r="L159" s="252">
        <v>9617500</v>
      </c>
      <c r="M159" s="208">
        <f>K159-L159</f>
        <v>4762500</v>
      </c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</row>
    <row r="160" spans="1:25" x14ac:dyDescent="0.25">
      <c r="A160" s="206"/>
      <c r="B160" s="206"/>
      <c r="C160" s="206"/>
      <c r="D160" s="206" t="s">
        <v>335</v>
      </c>
      <c r="E160" s="206"/>
      <c r="F160" s="206"/>
      <c r="G160" s="206"/>
      <c r="H160" s="206"/>
      <c r="I160" s="206"/>
      <c r="J160" s="206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</row>
    <row r="161" spans="1:25" ht="15.75" thickBot="1" x14ac:dyDescent="0.3">
      <c r="A161" s="206"/>
      <c r="B161" s="206"/>
      <c r="C161" s="206"/>
      <c r="D161" s="206" t="s">
        <v>336</v>
      </c>
      <c r="E161" s="206"/>
      <c r="F161" s="206"/>
      <c r="G161" s="206"/>
      <c r="H161" s="206"/>
      <c r="I161" s="206"/>
      <c r="J161" s="206"/>
      <c r="K161" s="270">
        <v>116400000</v>
      </c>
      <c r="L161" s="252">
        <v>116226500</v>
      </c>
      <c r="M161" s="208">
        <v>173500</v>
      </c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</row>
    <row r="162" spans="1:25" ht="15.75" thickBot="1" x14ac:dyDescent="0.3">
      <c r="A162" s="206"/>
      <c r="B162" s="206"/>
      <c r="C162" s="206"/>
      <c r="D162" s="206"/>
      <c r="E162" s="206"/>
      <c r="F162" s="206"/>
      <c r="G162" s="206"/>
      <c r="H162" s="206"/>
      <c r="I162" s="206"/>
      <c r="J162" s="206"/>
      <c r="K162" s="248">
        <f>SUM(K154:K161)</f>
        <v>767359868</v>
      </c>
      <c r="L162" s="248">
        <f>SUM(L154:L161)</f>
        <v>749389022.89999998</v>
      </c>
      <c r="M162" s="248">
        <f>SUM(M154:M161)</f>
        <v>17970845.100000024</v>
      </c>
      <c r="N162" s="304"/>
      <c r="O162" s="304"/>
      <c r="P162" s="304"/>
      <c r="Q162" s="304"/>
      <c r="R162" s="304"/>
      <c r="S162" s="304"/>
      <c r="T162" s="304"/>
      <c r="U162" s="304"/>
      <c r="V162" s="304"/>
      <c r="W162" s="228"/>
      <c r="X162" s="228"/>
      <c r="Y162" s="228"/>
    </row>
    <row r="163" spans="1:25" x14ac:dyDescent="0.25">
      <c r="A163" s="206"/>
      <c r="B163" s="206"/>
      <c r="C163" s="206"/>
      <c r="D163" s="206"/>
      <c r="E163" s="206"/>
      <c r="F163" s="206"/>
      <c r="G163" s="206"/>
      <c r="H163" s="206"/>
      <c r="I163" s="206"/>
      <c r="J163" s="206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</row>
    <row r="164" spans="1:25" x14ac:dyDescent="0.25">
      <c r="A164" s="206"/>
      <c r="B164" s="206"/>
      <c r="C164" s="206" t="s">
        <v>337</v>
      </c>
      <c r="D164" s="206"/>
      <c r="E164" s="206"/>
      <c r="F164" s="206"/>
      <c r="G164" s="206"/>
      <c r="H164" s="206"/>
      <c r="I164" s="206"/>
      <c r="J164" s="206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</row>
    <row r="165" spans="1:25" x14ac:dyDescent="0.25">
      <c r="A165" s="206"/>
      <c r="B165" s="206"/>
      <c r="C165" s="206"/>
      <c r="D165" s="206" t="s">
        <v>338</v>
      </c>
      <c r="E165" s="206"/>
      <c r="F165" s="206"/>
      <c r="G165" s="206"/>
      <c r="H165" s="206"/>
      <c r="I165" s="206"/>
      <c r="J165" s="206"/>
      <c r="K165" s="271">
        <v>8675000</v>
      </c>
      <c r="L165" s="271">
        <v>8675000</v>
      </c>
      <c r="M165" s="271">
        <f>K165-L165</f>
        <v>0</v>
      </c>
      <c r="N165" s="271"/>
      <c r="O165" s="271"/>
      <c r="P165" s="271"/>
      <c r="Q165" s="271"/>
      <c r="R165" s="271"/>
      <c r="S165" s="271"/>
      <c r="T165" s="271"/>
      <c r="U165" s="271"/>
      <c r="V165" s="271"/>
      <c r="W165" s="271"/>
      <c r="X165" s="271"/>
      <c r="Y165" s="271"/>
    </row>
    <row r="166" spans="1:25" x14ac:dyDescent="0.25">
      <c r="A166" s="206"/>
      <c r="B166" s="206"/>
      <c r="C166" s="206"/>
      <c r="D166" s="206" t="s">
        <v>339</v>
      </c>
      <c r="E166" s="206"/>
      <c r="F166" s="206"/>
      <c r="G166" s="206"/>
      <c r="H166" s="206"/>
      <c r="I166" s="206"/>
      <c r="J166" s="206"/>
      <c r="K166" s="271">
        <v>72525600</v>
      </c>
      <c r="L166" s="271">
        <v>71383100</v>
      </c>
      <c r="M166" s="271">
        <f>K166-L166</f>
        <v>1142500</v>
      </c>
      <c r="N166" s="271"/>
      <c r="O166" s="271"/>
      <c r="P166" s="271"/>
      <c r="Q166" s="271"/>
      <c r="R166" s="271"/>
      <c r="S166" s="271"/>
      <c r="T166" s="271"/>
      <c r="U166" s="271"/>
      <c r="V166" s="271"/>
      <c r="W166" s="271"/>
      <c r="X166" s="271"/>
      <c r="Y166" s="271"/>
    </row>
    <row r="167" spans="1:25" x14ac:dyDescent="0.25">
      <c r="A167" s="206"/>
      <c r="B167" s="206"/>
      <c r="C167" s="206"/>
      <c r="D167" s="206" t="s">
        <v>340</v>
      </c>
      <c r="E167" s="206"/>
      <c r="F167" s="206"/>
      <c r="G167" s="206"/>
      <c r="H167" s="206"/>
      <c r="I167" s="206"/>
      <c r="J167" s="206"/>
      <c r="K167" s="271">
        <v>632654000</v>
      </c>
      <c r="L167" s="271">
        <v>631851138</v>
      </c>
      <c r="M167" s="271">
        <f>K167-L167</f>
        <v>802862</v>
      </c>
      <c r="N167" s="271"/>
      <c r="O167" s="271"/>
      <c r="P167" s="271"/>
      <c r="Q167" s="271"/>
      <c r="R167" s="271"/>
      <c r="S167" s="271"/>
      <c r="T167" s="271"/>
      <c r="U167" s="271"/>
      <c r="V167" s="271"/>
      <c r="W167" s="271"/>
      <c r="X167" s="271"/>
      <c r="Y167" s="271"/>
    </row>
    <row r="168" spans="1:25" x14ac:dyDescent="0.25">
      <c r="A168" s="206"/>
      <c r="B168" s="206"/>
      <c r="C168" s="206"/>
      <c r="D168" s="206" t="s">
        <v>341</v>
      </c>
      <c r="E168" s="206"/>
      <c r="F168" s="206"/>
      <c r="G168" s="206"/>
      <c r="H168" s="206"/>
      <c r="I168" s="206"/>
      <c r="J168" s="206"/>
      <c r="K168" s="271">
        <v>161742000</v>
      </c>
      <c r="L168" s="271">
        <v>154959161</v>
      </c>
      <c r="M168" s="271">
        <f>K168-L168</f>
        <v>6782839</v>
      </c>
      <c r="N168" s="271"/>
      <c r="O168" s="271"/>
      <c r="P168" s="271"/>
      <c r="Q168" s="271"/>
      <c r="R168" s="271"/>
      <c r="S168" s="271"/>
      <c r="T168" s="271"/>
      <c r="U168" s="271"/>
      <c r="V168" s="271"/>
      <c r="W168" s="271"/>
      <c r="X168" s="271"/>
      <c r="Y168" s="271"/>
    </row>
    <row r="169" spans="1:25" ht="15.75" thickBot="1" x14ac:dyDescent="0.3">
      <c r="A169" s="206"/>
      <c r="B169" s="206"/>
      <c r="C169" s="206"/>
      <c r="D169" s="206" t="s">
        <v>342</v>
      </c>
      <c r="E169" s="206"/>
      <c r="F169" s="206"/>
      <c r="G169" s="206"/>
      <c r="H169" s="206"/>
      <c r="I169" s="206"/>
      <c r="J169" s="206"/>
      <c r="K169" s="271">
        <v>8793000</v>
      </c>
      <c r="L169" s="271">
        <v>0</v>
      </c>
      <c r="M169" s="271">
        <f>K169-L169</f>
        <v>8793000</v>
      </c>
      <c r="N169" s="271"/>
      <c r="O169" s="271"/>
      <c r="P169" s="271"/>
      <c r="Q169" s="271"/>
      <c r="R169" s="271"/>
      <c r="S169" s="271"/>
      <c r="T169" s="271"/>
      <c r="U169" s="271"/>
      <c r="V169" s="271"/>
      <c r="W169" s="271"/>
      <c r="X169" s="271"/>
      <c r="Y169" s="271"/>
    </row>
    <row r="170" spans="1:25" ht="15.75" thickBot="1" x14ac:dyDescent="0.3">
      <c r="A170" s="206"/>
      <c r="B170" s="206"/>
      <c r="C170" s="206"/>
      <c r="D170" s="206"/>
      <c r="E170" s="206"/>
      <c r="F170" s="206"/>
      <c r="G170" s="206"/>
      <c r="H170" s="206"/>
      <c r="I170" s="206"/>
      <c r="J170" s="206"/>
      <c r="K170" s="248">
        <f>SUM(K165:K169)</f>
        <v>884389600</v>
      </c>
      <c r="L170" s="248">
        <f t="shared" ref="L170:M170" si="18">SUM(L165:L169)</f>
        <v>866868399</v>
      </c>
      <c r="M170" s="248">
        <f t="shared" si="18"/>
        <v>17521201</v>
      </c>
      <c r="N170" s="304"/>
      <c r="O170" s="304"/>
      <c r="P170" s="304"/>
      <c r="Q170" s="304"/>
      <c r="R170" s="304"/>
      <c r="S170" s="304"/>
      <c r="T170" s="304"/>
      <c r="U170" s="304"/>
      <c r="V170" s="304"/>
      <c r="W170" s="228"/>
      <c r="X170" s="228"/>
      <c r="Y170" s="228"/>
    </row>
    <row r="171" spans="1:25" x14ac:dyDescent="0.25">
      <c r="A171" s="206"/>
      <c r="B171" s="206"/>
      <c r="C171" s="206"/>
      <c r="D171" s="206"/>
      <c r="E171" s="206"/>
      <c r="F171" s="206"/>
      <c r="G171" s="206"/>
      <c r="H171" s="206"/>
      <c r="I171" s="206"/>
      <c r="J171" s="206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</row>
    <row r="172" spans="1:25" x14ac:dyDescent="0.25">
      <c r="A172" s="206"/>
      <c r="B172" s="206"/>
      <c r="C172" s="206" t="s">
        <v>343</v>
      </c>
      <c r="D172" s="206"/>
      <c r="E172" s="206"/>
      <c r="F172" s="206"/>
      <c r="G172" s="206"/>
      <c r="H172" s="206"/>
      <c r="I172" s="206"/>
      <c r="J172" s="206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</row>
    <row r="173" spans="1:25" x14ac:dyDescent="0.25">
      <c r="A173" s="206"/>
      <c r="B173" s="206"/>
      <c r="C173" s="206"/>
      <c r="D173" s="206" t="s">
        <v>344</v>
      </c>
      <c r="E173" s="206"/>
      <c r="F173" s="206"/>
      <c r="G173" s="206"/>
      <c r="H173" s="206"/>
      <c r="I173" s="206"/>
      <c r="J173" s="206"/>
      <c r="K173" s="251"/>
      <c r="L173" s="208"/>
      <c r="M173" s="208">
        <f>K173-L173</f>
        <v>0</v>
      </c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</row>
    <row r="174" spans="1:25" x14ac:dyDescent="0.25">
      <c r="A174" s="206"/>
      <c r="B174" s="206"/>
      <c r="C174" s="206"/>
      <c r="D174" s="206" t="s">
        <v>345</v>
      </c>
      <c r="E174" s="206"/>
      <c r="F174" s="206"/>
      <c r="G174" s="206"/>
      <c r="H174" s="206"/>
      <c r="I174" s="206"/>
      <c r="J174" s="206"/>
      <c r="K174" s="208">
        <v>4577000</v>
      </c>
      <c r="L174" s="208">
        <v>3130000</v>
      </c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</row>
    <row r="175" spans="1:25" x14ac:dyDescent="0.25">
      <c r="B175" s="206"/>
      <c r="C175" s="206"/>
      <c r="D175" s="206" t="s">
        <v>346</v>
      </c>
      <c r="E175" s="206"/>
      <c r="F175" s="206"/>
      <c r="G175" s="206"/>
      <c r="H175" s="206"/>
      <c r="I175" s="206"/>
      <c r="J175" s="206"/>
      <c r="K175" s="251">
        <v>18900000</v>
      </c>
      <c r="L175" s="252">
        <v>18850000</v>
      </c>
      <c r="M175" s="224">
        <f>K175-L175</f>
        <v>50000</v>
      </c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</row>
    <row r="176" spans="1:25" x14ac:dyDescent="0.25">
      <c r="B176" s="206"/>
      <c r="C176" s="206"/>
      <c r="D176" s="206" t="s">
        <v>347</v>
      </c>
      <c r="E176" s="206"/>
      <c r="F176" s="206"/>
      <c r="G176" s="206"/>
      <c r="H176" s="206"/>
      <c r="I176" s="206"/>
      <c r="J176" s="206"/>
      <c r="K176" s="208">
        <v>2137500</v>
      </c>
      <c r="L176" s="208">
        <v>2137500</v>
      </c>
      <c r="M176" s="208">
        <f>K176-L176</f>
        <v>0</v>
      </c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</row>
    <row r="177" spans="1:25" x14ac:dyDescent="0.25">
      <c r="B177" s="206"/>
      <c r="C177" s="206"/>
      <c r="D177" s="206" t="s">
        <v>348</v>
      </c>
      <c r="E177" s="206"/>
      <c r="F177" s="206"/>
      <c r="G177" s="206"/>
      <c r="H177" s="206"/>
      <c r="I177" s="206"/>
      <c r="J177" s="206"/>
      <c r="K177" s="251">
        <v>17012600</v>
      </c>
      <c r="L177" s="272">
        <v>17012600</v>
      </c>
      <c r="M177" s="208">
        <f>K177-L177</f>
        <v>0</v>
      </c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</row>
    <row r="178" spans="1:25" x14ac:dyDescent="0.25">
      <c r="A178" s="206"/>
      <c r="B178" s="206"/>
      <c r="C178" s="206"/>
      <c r="D178" s="206"/>
      <c r="E178" s="206"/>
      <c r="F178" s="206"/>
      <c r="G178" s="206"/>
      <c r="H178" s="206"/>
      <c r="I178" s="206"/>
      <c r="J178" s="206"/>
      <c r="K178" s="221">
        <f>SUM(K173:K177)</f>
        <v>42627100</v>
      </c>
      <c r="L178" s="221">
        <f>SUM(L173:L177)</f>
        <v>41130100</v>
      </c>
      <c r="M178" s="221">
        <f>K178-L178</f>
        <v>1497000</v>
      </c>
      <c r="N178" s="304"/>
      <c r="O178" s="304"/>
      <c r="P178" s="304"/>
      <c r="Q178" s="304"/>
      <c r="R178" s="304"/>
      <c r="S178" s="304"/>
      <c r="T178" s="304"/>
      <c r="U178" s="304"/>
      <c r="V178" s="304"/>
      <c r="W178" s="228"/>
      <c r="X178" s="228"/>
      <c r="Y178" s="228"/>
    </row>
    <row r="179" spans="1:25" x14ac:dyDescent="0.25">
      <c r="A179" s="206"/>
      <c r="B179" s="206"/>
      <c r="C179" s="206"/>
      <c r="D179" s="206"/>
      <c r="E179" s="206"/>
      <c r="F179" s="206"/>
      <c r="G179" s="206"/>
      <c r="H179" s="206"/>
      <c r="I179" s="206"/>
      <c r="J179" s="206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</row>
    <row r="180" spans="1:25" x14ac:dyDescent="0.25">
      <c r="A180" s="206"/>
      <c r="B180" s="206"/>
      <c r="C180" s="206" t="s">
        <v>349</v>
      </c>
      <c r="D180" s="206"/>
      <c r="E180" s="206"/>
      <c r="F180" s="206"/>
      <c r="G180" s="206"/>
      <c r="H180" s="206"/>
      <c r="I180" s="206"/>
      <c r="J180" s="206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</row>
    <row r="181" spans="1:25" x14ac:dyDescent="0.25">
      <c r="A181" s="206"/>
      <c r="B181" s="206"/>
      <c r="C181" s="206"/>
      <c r="D181" s="206" t="s">
        <v>350</v>
      </c>
      <c r="E181" s="206"/>
      <c r="F181" s="206"/>
      <c r="G181" s="206"/>
      <c r="H181" s="206"/>
      <c r="I181" s="206"/>
      <c r="J181" s="206"/>
      <c r="K181" s="208">
        <v>1290000</v>
      </c>
      <c r="L181" s="211">
        <v>0</v>
      </c>
      <c r="M181" s="208">
        <f>K181-L181</f>
        <v>1290000</v>
      </c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</row>
    <row r="182" spans="1:25" x14ac:dyDescent="0.25">
      <c r="A182" s="206"/>
      <c r="B182" s="206"/>
      <c r="C182" s="206"/>
      <c r="D182" s="206" t="s">
        <v>351</v>
      </c>
      <c r="E182" s="206"/>
      <c r="F182" s="206"/>
      <c r="G182" s="206"/>
      <c r="H182" s="206"/>
      <c r="I182" s="206"/>
      <c r="J182" s="206"/>
      <c r="K182" s="208">
        <v>4872500</v>
      </c>
      <c r="L182" s="211">
        <v>0</v>
      </c>
      <c r="M182" s="208">
        <f>K182-L182</f>
        <v>4872500</v>
      </c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</row>
    <row r="183" spans="1:25" x14ac:dyDescent="0.25">
      <c r="A183" s="206"/>
      <c r="B183" s="206"/>
      <c r="C183" s="206"/>
      <c r="D183" s="206" t="s">
        <v>352</v>
      </c>
      <c r="E183" s="206"/>
      <c r="F183" s="206"/>
      <c r="G183" s="206"/>
      <c r="H183" s="206"/>
      <c r="I183" s="206"/>
      <c r="J183" s="206"/>
      <c r="K183" s="208">
        <v>30490000</v>
      </c>
      <c r="L183" s="211">
        <v>30474700</v>
      </c>
      <c r="M183" s="208">
        <f>K183-L183</f>
        <v>15300</v>
      </c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</row>
    <row r="184" spans="1:25" x14ac:dyDescent="0.25">
      <c r="A184" s="206"/>
      <c r="B184" s="206"/>
      <c r="C184" s="206"/>
      <c r="D184" s="206"/>
      <c r="E184" s="206"/>
      <c r="F184" s="206"/>
      <c r="G184" s="206"/>
      <c r="H184" s="206"/>
      <c r="I184" s="206"/>
      <c r="J184" s="206"/>
      <c r="K184" s="273">
        <f>SUM(K181:K183)</f>
        <v>36652500</v>
      </c>
      <c r="L184" s="273">
        <f t="shared" ref="L184:M184" si="19">SUM(L181:L183)</f>
        <v>30474700</v>
      </c>
      <c r="M184" s="273">
        <f t="shared" si="19"/>
        <v>6177800</v>
      </c>
      <c r="N184" s="307"/>
      <c r="O184" s="307"/>
      <c r="P184" s="307"/>
      <c r="Q184" s="307"/>
      <c r="R184" s="307"/>
      <c r="S184" s="307"/>
      <c r="T184" s="307"/>
      <c r="U184" s="307"/>
      <c r="V184" s="307"/>
      <c r="W184" s="274"/>
      <c r="X184" s="274"/>
      <c r="Y184" s="274"/>
    </row>
    <row r="185" spans="1:25" x14ac:dyDescent="0.25">
      <c r="A185" s="206"/>
      <c r="B185" s="206"/>
      <c r="C185" s="206"/>
      <c r="D185" s="206"/>
      <c r="E185" s="206"/>
      <c r="F185" s="206"/>
      <c r="G185" s="206"/>
      <c r="H185" s="206"/>
      <c r="I185" s="206"/>
      <c r="J185" s="206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</row>
    <row r="186" spans="1:25" x14ac:dyDescent="0.25">
      <c r="A186" s="206"/>
      <c r="B186" s="206"/>
      <c r="C186" s="206" t="s">
        <v>353</v>
      </c>
      <c r="D186" s="206"/>
      <c r="E186" s="206"/>
      <c r="F186" s="206"/>
      <c r="G186" s="206"/>
      <c r="H186" s="206"/>
      <c r="I186" s="206"/>
      <c r="J186" s="206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</row>
    <row r="187" spans="1:25" x14ac:dyDescent="0.25">
      <c r="A187" s="206"/>
      <c r="B187" s="206"/>
      <c r="C187" s="206"/>
      <c r="D187" s="205" t="s">
        <v>354</v>
      </c>
      <c r="E187" s="206"/>
      <c r="F187" s="206"/>
      <c r="G187" s="206"/>
      <c r="H187" s="206"/>
      <c r="I187" s="206"/>
      <c r="J187" s="206"/>
      <c r="K187" s="208">
        <v>26093500</v>
      </c>
      <c r="L187" s="208">
        <v>18298500</v>
      </c>
      <c r="M187" s="208">
        <v>7795000</v>
      </c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</row>
    <row r="188" spans="1:25" ht="15.75" thickBot="1" x14ac:dyDescent="0.3">
      <c r="A188" s="206"/>
      <c r="B188" s="206"/>
      <c r="C188" s="206"/>
      <c r="D188" s="205" t="s">
        <v>355</v>
      </c>
      <c r="E188" s="206"/>
      <c r="F188" s="206"/>
      <c r="G188" s="206"/>
      <c r="H188" s="206"/>
      <c r="I188" s="206"/>
      <c r="J188" s="206"/>
      <c r="K188" s="208">
        <v>81000000</v>
      </c>
      <c r="L188" s="208">
        <v>81000000</v>
      </c>
      <c r="M188" s="208">
        <v>0</v>
      </c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</row>
    <row r="189" spans="1:25" ht="15.75" thickBot="1" x14ac:dyDescent="0.3">
      <c r="A189" s="206"/>
      <c r="B189" s="206"/>
      <c r="C189" s="206"/>
      <c r="D189" s="206"/>
      <c r="E189" s="206"/>
      <c r="F189" s="206"/>
      <c r="G189" s="206"/>
      <c r="H189" s="206"/>
      <c r="I189" s="206"/>
      <c r="J189" s="206"/>
      <c r="K189" s="248">
        <f>SUM(K187:K188)</f>
        <v>107093500</v>
      </c>
      <c r="L189" s="248">
        <f>SUM(L187:L188)</f>
        <v>99298500</v>
      </c>
      <c r="M189" s="248">
        <f>SUM(M187:M188)</f>
        <v>7795000</v>
      </c>
      <c r="N189" s="304"/>
      <c r="O189" s="304"/>
      <c r="P189" s="304"/>
      <c r="Q189" s="304"/>
      <c r="R189" s="304"/>
      <c r="S189" s="304"/>
      <c r="T189" s="304"/>
      <c r="U189" s="304"/>
      <c r="V189" s="304"/>
      <c r="W189" s="228"/>
      <c r="X189" s="228"/>
      <c r="Y189" s="228"/>
    </row>
    <row r="190" spans="1:25" x14ac:dyDescent="0.25">
      <c r="A190" s="206"/>
      <c r="B190" s="206"/>
      <c r="C190" s="206"/>
      <c r="D190" s="206"/>
      <c r="E190" s="206"/>
      <c r="F190" s="206"/>
      <c r="G190" s="206"/>
      <c r="H190" s="206"/>
      <c r="I190" s="206"/>
      <c r="J190" s="206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</row>
    <row r="191" spans="1:25" x14ac:dyDescent="0.25">
      <c r="A191" s="206"/>
      <c r="B191" s="206" t="s">
        <v>356</v>
      </c>
      <c r="C191" s="206" t="s">
        <v>212</v>
      </c>
      <c r="D191" s="206"/>
      <c r="E191" s="206"/>
      <c r="F191" s="206"/>
      <c r="G191" s="206"/>
      <c r="H191" s="206"/>
      <c r="I191" s="206"/>
      <c r="J191" s="206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</row>
    <row r="192" spans="1:25" x14ac:dyDescent="0.25">
      <c r="A192" s="206"/>
      <c r="B192" s="206"/>
      <c r="C192" s="206" t="s">
        <v>357</v>
      </c>
      <c r="D192" s="206"/>
      <c r="E192" s="206"/>
      <c r="F192" s="206"/>
      <c r="G192" s="206"/>
      <c r="H192" s="206"/>
      <c r="I192" s="206"/>
      <c r="J192" s="206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</row>
    <row r="193" spans="1:25" ht="15.75" thickBot="1" x14ac:dyDescent="0.3">
      <c r="A193" s="206"/>
      <c r="B193" s="206"/>
      <c r="C193" s="206"/>
      <c r="D193" s="206"/>
      <c r="E193" s="206"/>
      <c r="F193" s="206"/>
      <c r="G193" s="206"/>
      <c r="H193" s="206"/>
      <c r="I193" s="206"/>
      <c r="J193" s="206"/>
      <c r="K193" s="244" t="s">
        <v>17</v>
      </c>
      <c r="L193" s="244" t="s">
        <v>178</v>
      </c>
      <c r="M193" s="244" t="s">
        <v>252</v>
      </c>
      <c r="N193" s="296"/>
      <c r="O193" s="296"/>
      <c r="P193" s="296"/>
      <c r="Q193" s="296"/>
      <c r="R193" s="296"/>
      <c r="S193" s="296"/>
      <c r="T193" s="296"/>
      <c r="U193" s="296"/>
      <c r="V193" s="296"/>
      <c r="W193" s="216"/>
      <c r="X193" s="216"/>
      <c r="Y193" s="216"/>
    </row>
    <row r="194" spans="1:25" x14ac:dyDescent="0.25">
      <c r="A194" s="206"/>
      <c r="B194" s="206"/>
      <c r="C194" s="206" t="s">
        <v>358</v>
      </c>
      <c r="D194" s="206"/>
      <c r="E194" s="206"/>
      <c r="F194" s="206"/>
      <c r="G194" s="206"/>
      <c r="H194" s="206"/>
      <c r="I194" s="206"/>
      <c r="J194" s="206"/>
      <c r="K194" s="208">
        <v>41572568</v>
      </c>
      <c r="L194" s="208">
        <v>41572568</v>
      </c>
      <c r="M194" s="275">
        <f>K194-L194</f>
        <v>0</v>
      </c>
      <c r="N194" s="275"/>
      <c r="O194" s="275"/>
      <c r="P194" s="275"/>
      <c r="Q194" s="275"/>
      <c r="R194" s="275"/>
      <c r="S194" s="275"/>
      <c r="T194" s="275"/>
      <c r="U194" s="275"/>
      <c r="V194" s="275"/>
      <c r="W194" s="275"/>
      <c r="X194" s="275"/>
      <c r="Y194" s="275"/>
    </row>
    <row r="195" spans="1:25" ht="15.75" thickBot="1" x14ac:dyDescent="0.3">
      <c r="A195" s="206"/>
      <c r="B195" s="206"/>
      <c r="C195" s="206" t="s">
        <v>215</v>
      </c>
      <c r="D195" s="206"/>
      <c r="E195" s="206"/>
      <c r="F195" s="206"/>
      <c r="G195" s="206"/>
      <c r="H195" s="206"/>
      <c r="I195" s="206"/>
      <c r="J195" s="206"/>
      <c r="K195" s="208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</row>
    <row r="196" spans="1:25" ht="15.75" thickBot="1" x14ac:dyDescent="0.3">
      <c r="A196" s="206"/>
      <c r="B196" s="206"/>
      <c r="C196" s="206"/>
      <c r="D196" s="206"/>
      <c r="E196" s="206"/>
      <c r="F196" s="206"/>
      <c r="G196" s="206"/>
      <c r="H196" s="206"/>
      <c r="I196" s="206"/>
      <c r="J196" s="206"/>
      <c r="K196" s="248">
        <f>K194-K195</f>
        <v>41572568</v>
      </c>
      <c r="L196" s="248">
        <f t="shared" ref="L196:M196" si="20">L194-L195</f>
        <v>41572568</v>
      </c>
      <c r="M196" s="248">
        <f t="shared" si="20"/>
        <v>0</v>
      </c>
      <c r="N196" s="304"/>
      <c r="O196" s="304"/>
      <c r="P196" s="304"/>
      <c r="Q196" s="304"/>
      <c r="R196" s="304"/>
      <c r="S196" s="304"/>
      <c r="T196" s="304"/>
      <c r="U196" s="304"/>
      <c r="V196" s="304"/>
      <c r="W196" s="228"/>
      <c r="X196" s="228"/>
      <c r="Y196" s="228"/>
    </row>
    <row r="197" spans="1:25" x14ac:dyDescent="0.25">
      <c r="A197" s="206"/>
      <c r="B197" s="206"/>
      <c r="C197" s="206"/>
      <c r="D197" s="206"/>
      <c r="E197" s="206"/>
      <c r="F197" s="206"/>
      <c r="G197" s="206"/>
      <c r="H197" s="206"/>
      <c r="I197" s="206"/>
      <c r="J197" s="206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</row>
    <row r="198" spans="1:25" x14ac:dyDescent="0.25">
      <c r="A198" s="206"/>
      <c r="B198" s="206"/>
      <c r="C198" s="205" t="s">
        <v>359</v>
      </c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</row>
    <row r="199" spans="1:25" x14ac:dyDescent="0.25">
      <c r="C199" s="205" t="s">
        <v>360</v>
      </c>
      <c r="K199" s="208">
        <v>41572568</v>
      </c>
      <c r="L199" s="276">
        <f>K199</f>
        <v>41572568</v>
      </c>
      <c r="M199" s="270">
        <f>K199-L199</f>
        <v>0</v>
      </c>
      <c r="N199" s="270"/>
      <c r="O199" s="270"/>
      <c r="P199" s="270"/>
      <c r="Q199" s="270"/>
      <c r="R199" s="270"/>
      <c r="S199" s="270"/>
      <c r="T199" s="270"/>
      <c r="U199" s="270"/>
      <c r="V199" s="270"/>
      <c r="W199" s="270"/>
      <c r="X199" s="270"/>
      <c r="Y199" s="270"/>
    </row>
    <row r="200" spans="1:25" x14ac:dyDescent="0.25">
      <c r="C200" s="205" t="s">
        <v>361</v>
      </c>
      <c r="K200" s="277">
        <v>0</v>
      </c>
      <c r="L200" s="277">
        <v>0</v>
      </c>
      <c r="M200" s="270">
        <f>K200-L200</f>
        <v>0</v>
      </c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</row>
    <row r="201" spans="1:25" x14ac:dyDescent="0.25">
      <c r="C201" s="205" t="s">
        <v>362</v>
      </c>
      <c r="K201" s="277">
        <v>0</v>
      </c>
      <c r="L201" s="277">
        <v>0</v>
      </c>
      <c r="M201" s="270">
        <f>K201-L201</f>
        <v>0</v>
      </c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</row>
    <row r="202" spans="1:25" x14ac:dyDescent="0.25">
      <c r="K202" s="278">
        <f>SUM(K199:K201)</f>
        <v>41572568</v>
      </c>
      <c r="L202" s="278">
        <f t="shared" ref="L202:M202" si="21">SUM(L199:L201)</f>
        <v>41572568</v>
      </c>
      <c r="M202" s="278">
        <f t="shared" si="21"/>
        <v>0</v>
      </c>
      <c r="N202" s="308"/>
      <c r="O202" s="308"/>
      <c r="P202" s="308"/>
      <c r="Q202" s="308"/>
      <c r="R202" s="308"/>
      <c r="S202" s="308"/>
      <c r="T202" s="308"/>
      <c r="U202" s="308"/>
      <c r="V202" s="308"/>
      <c r="W202" s="276"/>
      <c r="X202" s="276"/>
      <c r="Y202" s="276"/>
    </row>
    <row r="203" spans="1:25" x14ac:dyDescent="0.25"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</row>
    <row r="204" spans="1:25" x14ac:dyDescent="0.25">
      <c r="C204" s="205" t="s">
        <v>363</v>
      </c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</row>
    <row r="205" spans="1:25" x14ac:dyDescent="0.25">
      <c r="C205" s="205" t="s">
        <v>364</v>
      </c>
      <c r="K205" s="277">
        <v>0</v>
      </c>
      <c r="L205" s="277">
        <v>0</v>
      </c>
      <c r="M205" s="277">
        <v>0</v>
      </c>
      <c r="N205" s="277"/>
      <c r="O205" s="277"/>
      <c r="P205" s="277"/>
      <c r="Q205" s="277"/>
      <c r="R205" s="277"/>
      <c r="S205" s="277"/>
      <c r="T205" s="277"/>
      <c r="U205" s="277"/>
      <c r="V205" s="277"/>
      <c r="W205" s="277"/>
      <c r="X205" s="277"/>
      <c r="Y205" s="277"/>
    </row>
    <row r="206" spans="1:25" x14ac:dyDescent="0.25">
      <c r="C206" s="205" t="s">
        <v>365</v>
      </c>
      <c r="K206" s="277">
        <v>0</v>
      </c>
      <c r="L206" s="277">
        <v>0</v>
      </c>
      <c r="M206" s="277">
        <v>0</v>
      </c>
      <c r="N206" s="277"/>
      <c r="O206" s="277"/>
      <c r="P206" s="277"/>
      <c r="Q206" s="277"/>
      <c r="R206" s="277"/>
      <c r="S206" s="277"/>
      <c r="T206" s="277"/>
      <c r="U206" s="277"/>
      <c r="V206" s="277"/>
      <c r="W206" s="277"/>
      <c r="X206" s="277"/>
      <c r="Y206" s="277"/>
    </row>
    <row r="207" spans="1:25" x14ac:dyDescent="0.25">
      <c r="K207" s="277"/>
      <c r="L207" s="277"/>
      <c r="M207" s="277"/>
      <c r="N207" s="277"/>
      <c r="O207" s="277"/>
      <c r="P207" s="277"/>
      <c r="Q207" s="277"/>
      <c r="R207" s="277"/>
      <c r="S207" s="277"/>
      <c r="T207" s="277"/>
      <c r="U207" s="277"/>
      <c r="V207" s="277"/>
      <c r="W207" s="277"/>
      <c r="X207" s="277"/>
      <c r="Y207" s="277"/>
    </row>
    <row r="208" spans="1:25" x14ac:dyDescent="0.25"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</row>
    <row r="209" spans="2:26" x14ac:dyDescent="0.25">
      <c r="B209" s="205" t="s">
        <v>366</v>
      </c>
      <c r="C209" s="205" t="s">
        <v>367</v>
      </c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</row>
    <row r="210" spans="2:26" x14ac:dyDescent="0.25">
      <c r="C210" s="205" t="s">
        <v>368</v>
      </c>
      <c r="K210" s="319">
        <v>2019</v>
      </c>
      <c r="L210" s="319">
        <v>2020</v>
      </c>
      <c r="M210" s="290" t="s">
        <v>369</v>
      </c>
      <c r="N210" s="309"/>
      <c r="O210" s="309"/>
      <c r="P210" s="309"/>
      <c r="Q210" s="309"/>
      <c r="R210" s="309"/>
      <c r="S210" s="309"/>
      <c r="T210" s="309"/>
      <c r="U210" s="309"/>
      <c r="V210" s="309"/>
      <c r="W210" s="279"/>
      <c r="X210" s="279"/>
      <c r="Y210" s="279"/>
    </row>
    <row r="211" spans="2:26" x14ac:dyDescent="0.25">
      <c r="K211" s="320"/>
      <c r="L211" s="320"/>
      <c r="M211" s="291" t="s">
        <v>370</v>
      </c>
      <c r="N211" s="309"/>
      <c r="O211" s="309"/>
      <c r="P211" s="309"/>
      <c r="Q211" s="309"/>
      <c r="R211" s="309"/>
      <c r="S211" s="309"/>
      <c r="T211" s="309"/>
      <c r="U211" s="309"/>
      <c r="V211" s="309"/>
      <c r="W211" s="279"/>
      <c r="X211" s="279"/>
      <c r="Y211" s="279"/>
    </row>
    <row r="212" spans="2:26" x14ac:dyDescent="0.25">
      <c r="C212" s="205" t="s">
        <v>371</v>
      </c>
    </row>
    <row r="213" spans="2:26" x14ac:dyDescent="0.25">
      <c r="C213" s="205" t="s">
        <v>372</v>
      </c>
      <c r="K213" s="280">
        <v>210939000</v>
      </c>
      <c r="L213" s="280">
        <v>231309000</v>
      </c>
      <c r="M213" s="280">
        <f>L213-K213</f>
        <v>20370000</v>
      </c>
      <c r="N213" s="280">
        <v>231309000</v>
      </c>
      <c r="O213" s="280">
        <v>15970000</v>
      </c>
      <c r="P213" s="280">
        <f>M213-O213</f>
        <v>4400000</v>
      </c>
      <c r="Q213" s="280">
        <v>210939000</v>
      </c>
      <c r="R213" s="280">
        <v>231309000</v>
      </c>
      <c r="S213" s="280">
        <v>20370000</v>
      </c>
      <c r="T213" s="280"/>
      <c r="U213" s="280"/>
      <c r="V213" s="280"/>
      <c r="W213" s="280"/>
      <c r="X213" s="280"/>
      <c r="Y213" s="280"/>
    </row>
    <row r="214" spans="2:26" x14ac:dyDescent="0.25">
      <c r="C214" s="205" t="s">
        <v>373</v>
      </c>
      <c r="K214" s="280">
        <v>637004600</v>
      </c>
      <c r="L214" s="280">
        <v>667479300</v>
      </c>
      <c r="M214" s="280">
        <f>L214-K214</f>
        <v>30474700</v>
      </c>
      <c r="N214" s="280">
        <v>667479300</v>
      </c>
      <c r="O214" s="280">
        <v>30474700</v>
      </c>
      <c r="P214" s="280"/>
      <c r="Q214" s="280">
        <v>637004600</v>
      </c>
      <c r="R214" s="280">
        <v>667479300</v>
      </c>
      <c r="S214" s="280">
        <v>30474700</v>
      </c>
      <c r="T214" s="280"/>
      <c r="U214" s="280"/>
      <c r="V214" s="280"/>
      <c r="W214" s="280"/>
      <c r="X214" s="280"/>
      <c r="Y214" s="280"/>
    </row>
    <row r="215" spans="2:26" x14ac:dyDescent="0.25">
      <c r="C215" s="205" t="s">
        <v>374</v>
      </c>
      <c r="K215" s="280">
        <v>2349873150</v>
      </c>
      <c r="L215" s="280">
        <v>3035311449</v>
      </c>
      <c r="M215" s="280">
        <f>L215-K215</f>
        <v>685438299</v>
      </c>
      <c r="N215" s="280">
        <v>3035311449</v>
      </c>
      <c r="O215" s="315">
        <f>SUM(L145:L146)</f>
        <v>685438299</v>
      </c>
      <c r="P215" s="280"/>
      <c r="Q215" s="280">
        <v>2349873150</v>
      </c>
      <c r="R215" s="280">
        <v>3035311449</v>
      </c>
      <c r="S215" s="280">
        <v>685438299</v>
      </c>
      <c r="T215" s="280"/>
      <c r="U215" s="280"/>
      <c r="V215" s="280"/>
      <c r="W215" s="280"/>
      <c r="X215" s="280"/>
      <c r="Y215" s="280"/>
    </row>
    <row r="216" spans="2:26" x14ac:dyDescent="0.25">
      <c r="C216" s="205" t="s">
        <v>375</v>
      </c>
      <c r="K216" s="281"/>
      <c r="L216" s="281">
        <v>15650000</v>
      </c>
      <c r="M216" s="281">
        <f>L216-K216</f>
        <v>15650000</v>
      </c>
      <c r="N216" s="281">
        <v>15650000</v>
      </c>
      <c r="O216" s="281">
        <v>15650000</v>
      </c>
      <c r="P216" s="281"/>
      <c r="Q216" s="281"/>
      <c r="R216" s="281">
        <v>15650000</v>
      </c>
      <c r="S216" s="281">
        <v>15650000</v>
      </c>
      <c r="T216" s="281"/>
      <c r="U216" s="281"/>
      <c r="V216" s="281"/>
      <c r="W216" s="281"/>
      <c r="X216" s="281"/>
      <c r="Y216" s="281"/>
    </row>
    <row r="217" spans="2:26" ht="15.75" thickBot="1" x14ac:dyDescent="0.3">
      <c r="C217" s="205" t="s">
        <v>376</v>
      </c>
      <c r="K217" s="282"/>
      <c r="L217" s="282"/>
      <c r="M217" s="282"/>
      <c r="N217" s="310"/>
      <c r="O217" s="310"/>
      <c r="P217" s="310"/>
      <c r="Q217" s="310">
        <v>3197816750</v>
      </c>
      <c r="R217" s="310">
        <v>3949749749</v>
      </c>
      <c r="S217" s="310">
        <v>751932999</v>
      </c>
      <c r="T217" s="310"/>
      <c r="U217" s="310"/>
      <c r="V217" s="310"/>
      <c r="W217" s="281"/>
      <c r="X217" s="281"/>
      <c r="Y217" s="281"/>
    </row>
    <row r="218" spans="2:26" ht="15.75" thickBot="1" x14ac:dyDescent="0.3">
      <c r="K218" s="283">
        <f>SUM(K213:K217)</f>
        <v>3197816750</v>
      </c>
      <c r="L218" s="283">
        <f t="shared" ref="L218:M218" si="22">SUM(L213:L217)</f>
        <v>3949749749</v>
      </c>
      <c r="M218" s="283">
        <f t="shared" si="22"/>
        <v>751932999</v>
      </c>
      <c r="N218" s="311"/>
      <c r="O218" s="311"/>
      <c r="P218" s="311"/>
      <c r="Q218" s="311">
        <v>3197816750</v>
      </c>
      <c r="R218" s="311">
        <v>3949149749</v>
      </c>
      <c r="S218" s="311">
        <v>751332999</v>
      </c>
      <c r="T218" s="311"/>
      <c r="U218" s="311"/>
      <c r="V218" s="311"/>
      <c r="W218" s="280"/>
      <c r="X218" s="284"/>
      <c r="Y218" s="284"/>
      <c r="Z218" s="239"/>
    </row>
    <row r="219" spans="2:26" x14ac:dyDescent="0.25">
      <c r="K219" s="284"/>
      <c r="L219" s="284"/>
      <c r="M219" s="284"/>
      <c r="N219" s="284"/>
      <c r="O219" s="284"/>
      <c r="P219" s="284"/>
      <c r="Q219" s="284"/>
      <c r="R219" s="284"/>
      <c r="S219" s="284"/>
      <c r="T219" s="284"/>
      <c r="U219" s="284"/>
      <c r="V219" s="284"/>
      <c r="W219" s="284"/>
      <c r="X219" s="284"/>
      <c r="Y219" s="284"/>
    </row>
    <row r="220" spans="2:26" x14ac:dyDescent="0.25">
      <c r="D220" s="205" t="s">
        <v>382</v>
      </c>
    </row>
    <row r="221" spans="2:26" x14ac:dyDescent="0.25">
      <c r="D221" s="285" t="s">
        <v>383</v>
      </c>
      <c r="M221" s="286">
        <v>747532999</v>
      </c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  <c r="X221" s="286"/>
      <c r="Y221" s="286"/>
    </row>
    <row r="222" spans="2:26" x14ac:dyDescent="0.25">
      <c r="D222" s="285" t="s">
        <v>384</v>
      </c>
      <c r="M222" s="286">
        <f>M218-M221</f>
        <v>4400000</v>
      </c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  <c r="X222" s="286"/>
      <c r="Y222" s="286"/>
    </row>
    <row r="224" spans="2:26" x14ac:dyDescent="0.25">
      <c r="C224" s="205" t="s">
        <v>381</v>
      </c>
    </row>
  </sheetData>
  <mergeCells count="6">
    <mergeCell ref="A1:M1"/>
    <mergeCell ref="A2:M2"/>
    <mergeCell ref="A3:M3"/>
    <mergeCell ref="A4:M4"/>
    <mergeCell ref="K210:K211"/>
    <mergeCell ref="L210:L211"/>
  </mergeCells>
  <pageMargins left="0.33" right="0.12" top="0.74803149606299213" bottom="1.3779527559055118" header="0.31496062992125984" footer="0.31496062992125984"/>
  <pageSetup paperSize="5" scale="82" orientation="portrait" horizontalDpi="300" verticalDpi="300" r:id="rId1"/>
  <rowBreaks count="2" manualBreakCount="2">
    <brk id="65" max="15" man="1"/>
    <brk id="1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DFFC4-1B3A-4DEE-ADF5-753ACD60B4D6}">
  <dimension ref="A1:Y216"/>
  <sheetViews>
    <sheetView topLeftCell="A193" workbookViewId="0">
      <selection activeCell="W199" sqref="W199"/>
    </sheetView>
  </sheetViews>
  <sheetFormatPr defaultRowHeight="15" x14ac:dyDescent="0.25"/>
  <cols>
    <col min="1" max="1" width="3.5703125" style="125" customWidth="1"/>
    <col min="2" max="2" width="27.42578125" style="125" customWidth="1"/>
    <col min="3" max="3" width="7.140625" style="125" bestFit="1" customWidth="1"/>
    <col min="4" max="4" width="5.28515625" style="125" customWidth="1"/>
    <col min="5" max="5" width="4.42578125" style="125" customWidth="1"/>
    <col min="6" max="6" width="5" style="125" customWidth="1"/>
    <col min="7" max="7" width="5.42578125" style="125" customWidth="1"/>
    <col min="8" max="8" width="4.85546875" style="125" customWidth="1"/>
    <col min="9" max="9" width="6.5703125" style="125" customWidth="1"/>
    <col min="10" max="10" width="5.28515625" style="125" hidden="1" customWidth="1"/>
    <col min="11" max="11" width="9.7109375" style="125" customWidth="1"/>
    <col min="12" max="12" width="5.28515625" style="125" customWidth="1"/>
    <col min="13" max="14" width="5.42578125" style="125" customWidth="1"/>
    <col min="15" max="15" width="7.42578125" style="125" customWidth="1"/>
    <col min="16" max="16" width="4.7109375" style="125" customWidth="1"/>
    <col min="17" max="17" width="5" style="125" customWidth="1"/>
    <col min="18" max="18" width="5.42578125" style="125" customWidth="1"/>
    <col min="19" max="19" width="12.5703125" style="125" customWidth="1"/>
    <col min="20" max="20" width="19.28515625" style="125" customWidth="1"/>
    <col min="21" max="21" width="9" style="125" customWidth="1"/>
    <col min="22" max="22" width="11.5703125" style="125" bestFit="1" customWidth="1"/>
    <col min="23" max="23" width="9.140625" style="125"/>
    <col min="24" max="24" width="18.28515625" style="125" customWidth="1"/>
    <col min="25" max="25" width="16.85546875" style="125" bestFit="1" customWidth="1"/>
    <col min="26" max="16384" width="9.140625" style="125"/>
  </cols>
  <sheetData>
    <row r="1" spans="1:25" ht="37.5" hidden="1" customHeight="1" thickBot="1" x14ac:dyDescent="0.3">
      <c r="A1" s="365" t="s">
        <v>385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5" ht="15" hidden="1" customHeight="1" x14ac:dyDescent="0.25">
      <c r="A2" s="339" t="s">
        <v>14</v>
      </c>
      <c r="B2" s="341" t="s">
        <v>386</v>
      </c>
      <c r="C2" s="344" t="s">
        <v>387</v>
      </c>
      <c r="D2" s="341" t="s">
        <v>388</v>
      </c>
      <c r="E2" s="341"/>
      <c r="F2" s="341"/>
      <c r="G2" s="341"/>
      <c r="H2" s="341"/>
      <c r="I2" s="347" t="s">
        <v>389</v>
      </c>
      <c r="J2" s="366"/>
      <c r="K2" s="344" t="s">
        <v>390</v>
      </c>
      <c r="L2" s="341" t="s">
        <v>391</v>
      </c>
      <c r="M2" s="354"/>
      <c r="N2" s="354"/>
      <c r="O2" s="354"/>
      <c r="P2" s="341" t="s">
        <v>392</v>
      </c>
      <c r="Q2" s="341"/>
      <c r="R2" s="354"/>
      <c r="S2" s="344" t="s">
        <v>393</v>
      </c>
      <c r="T2" s="344" t="s">
        <v>394</v>
      </c>
      <c r="U2" s="359" t="s">
        <v>395</v>
      </c>
    </row>
    <row r="3" spans="1:25" ht="72" hidden="1" customHeight="1" x14ac:dyDescent="0.25">
      <c r="A3" s="340"/>
      <c r="B3" s="342"/>
      <c r="C3" s="345"/>
      <c r="D3" s="342" t="s">
        <v>396</v>
      </c>
      <c r="E3" s="362"/>
      <c r="F3" s="342"/>
      <c r="G3" s="342"/>
      <c r="H3" s="342"/>
      <c r="I3" s="349"/>
      <c r="J3" s="367"/>
      <c r="K3" s="351"/>
      <c r="L3" s="356"/>
      <c r="M3" s="356"/>
      <c r="N3" s="356"/>
      <c r="O3" s="356"/>
      <c r="P3" s="356"/>
      <c r="Q3" s="356"/>
      <c r="R3" s="356"/>
      <c r="S3" s="345"/>
      <c r="T3" s="357"/>
      <c r="U3" s="360"/>
    </row>
    <row r="4" spans="1:25" ht="48.75" hidden="1" thickBot="1" x14ac:dyDescent="0.3">
      <c r="A4" s="340"/>
      <c r="B4" s="343"/>
      <c r="C4" s="346"/>
      <c r="D4" s="126" t="s">
        <v>397</v>
      </c>
      <c r="E4" s="126" t="s">
        <v>398</v>
      </c>
      <c r="F4" s="127" t="s">
        <v>399</v>
      </c>
      <c r="G4" s="126" t="s">
        <v>400</v>
      </c>
      <c r="H4" s="126" t="s">
        <v>401</v>
      </c>
      <c r="I4" s="363" t="s">
        <v>402</v>
      </c>
      <c r="J4" s="364"/>
      <c r="K4" s="352"/>
      <c r="L4" s="127" t="s">
        <v>403</v>
      </c>
      <c r="M4" s="127" t="s">
        <v>404</v>
      </c>
      <c r="N4" s="126" t="s">
        <v>405</v>
      </c>
      <c r="O4" s="126" t="s">
        <v>406</v>
      </c>
      <c r="P4" s="127" t="s">
        <v>407</v>
      </c>
      <c r="Q4" s="126" t="s">
        <v>408</v>
      </c>
      <c r="R4" s="127" t="s">
        <v>403</v>
      </c>
      <c r="S4" s="346"/>
      <c r="T4" s="358"/>
      <c r="U4" s="361"/>
    </row>
    <row r="5" spans="1:25" ht="15.75" hidden="1" thickBot="1" x14ac:dyDescent="0.3">
      <c r="A5" s="128">
        <v>1</v>
      </c>
      <c r="B5" s="129">
        <v>2</v>
      </c>
      <c r="C5" s="130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  <c r="I5" s="131">
        <v>9</v>
      </c>
      <c r="J5" s="131">
        <v>11</v>
      </c>
      <c r="K5" s="131">
        <v>10</v>
      </c>
      <c r="L5" s="131">
        <v>11</v>
      </c>
      <c r="M5" s="131">
        <v>12</v>
      </c>
      <c r="N5" s="131">
        <v>13</v>
      </c>
      <c r="O5" s="131">
        <v>14</v>
      </c>
      <c r="P5" s="131">
        <v>15</v>
      </c>
      <c r="Q5" s="131">
        <v>16</v>
      </c>
      <c r="R5" s="131">
        <v>17</v>
      </c>
      <c r="S5" s="131">
        <v>18</v>
      </c>
      <c r="T5" s="131">
        <v>19</v>
      </c>
      <c r="U5" s="129">
        <v>20</v>
      </c>
      <c r="V5" s="132"/>
    </row>
    <row r="6" spans="1:25" hidden="1" x14ac:dyDescent="0.25">
      <c r="A6" s="133"/>
      <c r="B6" s="134" t="s">
        <v>409</v>
      </c>
      <c r="C6" s="135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7">
        <f>T7+T16+T19+T25</f>
        <v>210939000</v>
      </c>
      <c r="U6" s="138"/>
    </row>
    <row r="7" spans="1:25" hidden="1" x14ac:dyDescent="0.25">
      <c r="A7" s="139">
        <v>1</v>
      </c>
      <c r="B7" s="140" t="s">
        <v>410</v>
      </c>
      <c r="C7" s="141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7">
        <f>T8+T9+T10+T11+T12+T13+T14</f>
        <v>71592000</v>
      </c>
      <c r="U7" s="138"/>
    </row>
    <row r="8" spans="1:25" hidden="1" x14ac:dyDescent="0.25">
      <c r="A8" s="142"/>
      <c r="B8" s="143" t="s">
        <v>411</v>
      </c>
      <c r="C8" s="144">
        <v>7</v>
      </c>
      <c r="D8" s="144" t="s">
        <v>412</v>
      </c>
      <c r="E8" s="144" t="s">
        <v>412</v>
      </c>
      <c r="F8" s="144" t="s">
        <v>412</v>
      </c>
      <c r="G8" s="144" t="s">
        <v>50</v>
      </c>
      <c r="H8" s="144" t="s">
        <v>412</v>
      </c>
      <c r="I8" s="144" t="s">
        <v>407</v>
      </c>
      <c r="J8" s="144" t="s">
        <v>412</v>
      </c>
      <c r="K8" s="144" t="s">
        <v>413</v>
      </c>
      <c r="L8" s="144" t="s">
        <v>412</v>
      </c>
      <c r="M8" s="144" t="s">
        <v>412</v>
      </c>
      <c r="N8" s="144" t="s">
        <v>412</v>
      </c>
      <c r="O8" s="144" t="s">
        <v>412</v>
      </c>
      <c r="P8" s="144" t="s">
        <v>412</v>
      </c>
      <c r="Q8" s="144" t="s">
        <v>414</v>
      </c>
      <c r="R8" s="144" t="s">
        <v>412</v>
      </c>
      <c r="S8" s="144" t="s">
        <v>415</v>
      </c>
      <c r="T8" s="145">
        <v>22000000</v>
      </c>
      <c r="U8" s="146"/>
      <c r="Y8" s="125" t="s">
        <v>416</v>
      </c>
    </row>
    <row r="9" spans="1:25" hidden="1" x14ac:dyDescent="0.25">
      <c r="A9" s="142"/>
      <c r="B9" s="143" t="s">
        <v>417</v>
      </c>
      <c r="C9" s="144">
        <v>2</v>
      </c>
      <c r="D9" s="144" t="s">
        <v>412</v>
      </c>
      <c r="E9" s="144" t="s">
        <v>412</v>
      </c>
      <c r="F9" s="144" t="s">
        <v>412</v>
      </c>
      <c r="G9" s="144" t="s">
        <v>50</v>
      </c>
      <c r="H9" s="144" t="s">
        <v>412</v>
      </c>
      <c r="I9" s="144" t="s">
        <v>407</v>
      </c>
      <c r="J9" s="144" t="s">
        <v>412</v>
      </c>
      <c r="K9" s="144" t="s">
        <v>418</v>
      </c>
      <c r="L9" s="144" t="s">
        <v>412</v>
      </c>
      <c r="M9" s="144" t="s">
        <v>412</v>
      </c>
      <c r="N9" s="144" t="s">
        <v>416</v>
      </c>
      <c r="O9" s="144" t="s">
        <v>412</v>
      </c>
      <c r="P9" s="144" t="s">
        <v>407</v>
      </c>
      <c r="Q9" s="144" t="s">
        <v>412</v>
      </c>
      <c r="R9" s="144"/>
      <c r="S9" s="144" t="s">
        <v>419</v>
      </c>
      <c r="T9" s="145">
        <v>12500000</v>
      </c>
      <c r="U9" s="146"/>
      <c r="V9" s="125" t="s">
        <v>416</v>
      </c>
    </row>
    <row r="10" spans="1:25" hidden="1" x14ac:dyDescent="0.25">
      <c r="A10" s="142"/>
      <c r="B10" s="143" t="s">
        <v>420</v>
      </c>
      <c r="C10" s="144">
        <v>3</v>
      </c>
      <c r="D10" s="144" t="s">
        <v>412</v>
      </c>
      <c r="E10" s="144" t="s">
        <v>412</v>
      </c>
      <c r="F10" s="144" t="s">
        <v>412</v>
      </c>
      <c r="G10" s="144" t="s">
        <v>50</v>
      </c>
      <c r="H10" s="144" t="s">
        <v>412</v>
      </c>
      <c r="I10" s="144" t="s">
        <v>407</v>
      </c>
      <c r="J10" s="144" t="s">
        <v>412</v>
      </c>
      <c r="K10" s="144" t="s">
        <v>421</v>
      </c>
      <c r="L10" s="144" t="s">
        <v>412</v>
      </c>
      <c r="M10" s="144" t="s">
        <v>412</v>
      </c>
      <c r="N10" s="144" t="s">
        <v>412</v>
      </c>
      <c r="O10" s="144" t="s">
        <v>412</v>
      </c>
      <c r="P10" s="144" t="s">
        <v>412</v>
      </c>
      <c r="Q10" s="144" t="s">
        <v>414</v>
      </c>
      <c r="R10" s="144" t="s">
        <v>412</v>
      </c>
      <c r="S10" s="144" t="s">
        <v>422</v>
      </c>
      <c r="T10" s="145">
        <v>12000000</v>
      </c>
      <c r="U10" s="146"/>
      <c r="V10" s="125" t="s">
        <v>416</v>
      </c>
    </row>
    <row r="11" spans="1:25" hidden="1" x14ac:dyDescent="0.25">
      <c r="A11" s="142"/>
      <c r="B11" s="143" t="s">
        <v>423</v>
      </c>
      <c r="C11" s="144">
        <v>1</v>
      </c>
      <c r="D11" s="144" t="s">
        <v>412</v>
      </c>
      <c r="E11" s="144" t="s">
        <v>412</v>
      </c>
      <c r="F11" s="144" t="s">
        <v>412</v>
      </c>
      <c r="G11" s="144" t="s">
        <v>50</v>
      </c>
      <c r="H11" s="144" t="s">
        <v>412</v>
      </c>
      <c r="I11" s="144" t="s">
        <v>407</v>
      </c>
      <c r="J11" s="144" t="s">
        <v>412</v>
      </c>
      <c r="K11" s="144" t="s">
        <v>424</v>
      </c>
      <c r="L11" s="144" t="s">
        <v>412</v>
      </c>
      <c r="M11" s="144" t="s">
        <v>412</v>
      </c>
      <c r="N11" s="144" t="s">
        <v>412</v>
      </c>
      <c r="O11" s="144" t="s">
        <v>412</v>
      </c>
      <c r="P11" s="144" t="s">
        <v>407</v>
      </c>
      <c r="Q11" s="144" t="s">
        <v>412</v>
      </c>
      <c r="R11" s="144" t="s">
        <v>412</v>
      </c>
      <c r="S11" s="144" t="s">
        <v>425</v>
      </c>
      <c r="T11" s="145">
        <v>10000000</v>
      </c>
      <c r="U11" s="146"/>
    </row>
    <row r="12" spans="1:25" hidden="1" x14ac:dyDescent="0.25">
      <c r="A12" s="142"/>
      <c r="B12" s="143" t="s">
        <v>426</v>
      </c>
      <c r="C12" s="144">
        <v>2</v>
      </c>
      <c r="D12" s="144" t="s">
        <v>412</v>
      </c>
      <c r="E12" s="144" t="s">
        <v>412</v>
      </c>
      <c r="F12" s="144" t="s">
        <v>412</v>
      </c>
      <c r="G12" s="144" t="s">
        <v>50</v>
      </c>
      <c r="H12" s="144" t="s">
        <v>412</v>
      </c>
      <c r="I12" s="144" t="s">
        <v>407</v>
      </c>
      <c r="J12" s="144" t="s">
        <v>412</v>
      </c>
      <c r="K12" s="144" t="s">
        <v>427</v>
      </c>
      <c r="L12" s="144" t="s">
        <v>412</v>
      </c>
      <c r="M12" s="144" t="s">
        <v>412</v>
      </c>
      <c r="N12" s="144" t="s">
        <v>412</v>
      </c>
      <c r="O12" s="144" t="s">
        <v>412</v>
      </c>
      <c r="P12" s="144" t="s">
        <v>412</v>
      </c>
      <c r="Q12" s="144"/>
      <c r="R12" s="147" t="s">
        <v>403</v>
      </c>
      <c r="S12" s="144">
        <v>2000</v>
      </c>
      <c r="T12" s="145">
        <v>1100000</v>
      </c>
      <c r="U12" s="148"/>
    </row>
    <row r="13" spans="1:25" hidden="1" x14ac:dyDescent="0.25">
      <c r="A13" s="142"/>
      <c r="B13" s="143" t="s">
        <v>428</v>
      </c>
      <c r="C13" s="144">
        <v>1</v>
      </c>
      <c r="D13" s="144" t="s">
        <v>412</v>
      </c>
      <c r="E13" s="144" t="s">
        <v>412</v>
      </c>
      <c r="F13" s="144" t="s">
        <v>412</v>
      </c>
      <c r="G13" s="144" t="s">
        <v>50</v>
      </c>
      <c r="H13" s="144" t="s">
        <v>412</v>
      </c>
      <c r="I13" s="144" t="s">
        <v>407</v>
      </c>
      <c r="J13" s="144" t="s">
        <v>412</v>
      </c>
      <c r="K13" s="144" t="s">
        <v>424</v>
      </c>
      <c r="L13" s="144" t="s">
        <v>412</v>
      </c>
      <c r="M13" s="144" t="s">
        <v>412</v>
      </c>
      <c r="N13" s="144" t="s">
        <v>412</v>
      </c>
      <c r="O13" s="144" t="s">
        <v>412</v>
      </c>
      <c r="P13" s="144" t="s">
        <v>407</v>
      </c>
      <c r="Q13" s="144" t="s">
        <v>412</v>
      </c>
      <c r="R13" s="144" t="s">
        <v>412</v>
      </c>
      <c r="S13" s="144">
        <v>2019</v>
      </c>
      <c r="T13" s="145">
        <v>7997000</v>
      </c>
      <c r="U13" s="146"/>
    </row>
    <row r="14" spans="1:25" hidden="1" x14ac:dyDescent="0.25">
      <c r="A14" s="142"/>
      <c r="B14" s="143" t="s">
        <v>429</v>
      </c>
      <c r="C14" s="144">
        <v>1</v>
      </c>
      <c r="D14" s="144" t="s">
        <v>412</v>
      </c>
      <c r="E14" s="144" t="s">
        <v>412</v>
      </c>
      <c r="F14" s="144" t="s">
        <v>412</v>
      </c>
      <c r="G14" s="144" t="s">
        <v>50</v>
      </c>
      <c r="H14" s="144" t="s">
        <v>412</v>
      </c>
      <c r="I14" s="144" t="s">
        <v>407</v>
      </c>
      <c r="J14" s="144" t="s">
        <v>412</v>
      </c>
      <c r="K14" s="144" t="s">
        <v>413</v>
      </c>
      <c r="L14" s="144" t="s">
        <v>412</v>
      </c>
      <c r="M14" s="144" t="s">
        <v>412</v>
      </c>
      <c r="N14" s="144" t="s">
        <v>412</v>
      </c>
      <c r="O14" s="144" t="s">
        <v>412</v>
      </c>
      <c r="P14" s="144" t="s">
        <v>407</v>
      </c>
      <c r="Q14" s="144" t="s">
        <v>412</v>
      </c>
      <c r="R14" s="144" t="s">
        <v>412</v>
      </c>
      <c r="S14" s="144">
        <v>2019</v>
      </c>
      <c r="T14" s="145">
        <v>5995000</v>
      </c>
      <c r="U14" s="146"/>
    </row>
    <row r="15" spans="1:25" hidden="1" x14ac:dyDescent="0.25">
      <c r="A15" s="142"/>
      <c r="B15" s="143"/>
      <c r="C15" s="144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4"/>
      <c r="T15" s="149"/>
      <c r="U15" s="150"/>
    </row>
    <row r="16" spans="1:25" hidden="1" x14ac:dyDescent="0.25">
      <c r="A16" s="142">
        <v>2</v>
      </c>
      <c r="B16" s="151" t="s">
        <v>430</v>
      </c>
      <c r="C16" s="144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4"/>
      <c r="T16" s="152">
        <f>T17</f>
        <v>25000000</v>
      </c>
      <c r="U16" s="150"/>
      <c r="V16" s="125" t="s">
        <v>416</v>
      </c>
    </row>
    <row r="17" spans="1:21" hidden="1" x14ac:dyDescent="0.25">
      <c r="A17" s="142"/>
      <c r="B17" s="143" t="s">
        <v>431</v>
      </c>
      <c r="C17" s="144">
        <v>2</v>
      </c>
      <c r="D17" s="144" t="s">
        <v>412</v>
      </c>
      <c r="E17" s="144" t="s">
        <v>432</v>
      </c>
      <c r="F17" s="144" t="s">
        <v>412</v>
      </c>
      <c r="G17" s="144" t="s">
        <v>412</v>
      </c>
      <c r="H17" s="144" t="s">
        <v>412</v>
      </c>
      <c r="I17" s="144" t="s">
        <v>412</v>
      </c>
      <c r="J17" s="144" t="s">
        <v>412</v>
      </c>
      <c r="K17" s="144"/>
      <c r="L17" s="144" t="s">
        <v>412</v>
      </c>
      <c r="M17" s="144" t="s">
        <v>412</v>
      </c>
      <c r="N17" s="144" t="s">
        <v>412</v>
      </c>
      <c r="O17" s="144" t="s">
        <v>412</v>
      </c>
      <c r="P17" s="144" t="s">
        <v>412</v>
      </c>
      <c r="Q17" s="144" t="s">
        <v>414</v>
      </c>
      <c r="R17" s="144" t="s">
        <v>412</v>
      </c>
      <c r="S17" s="144" t="s">
        <v>433</v>
      </c>
      <c r="T17" s="145">
        <v>25000000</v>
      </c>
      <c r="U17" s="146"/>
    </row>
    <row r="18" spans="1:21" hidden="1" x14ac:dyDescent="0.25">
      <c r="A18" s="142"/>
      <c r="B18" s="143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5"/>
      <c r="U18" s="146"/>
    </row>
    <row r="19" spans="1:21" hidden="1" x14ac:dyDescent="0.25">
      <c r="A19" s="142">
        <v>3</v>
      </c>
      <c r="B19" s="151" t="s">
        <v>434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53">
        <f>T20+T21+T22</f>
        <v>3695000</v>
      </c>
      <c r="U19" s="146"/>
    </row>
    <row r="20" spans="1:21" hidden="1" x14ac:dyDescent="0.25">
      <c r="A20" s="142"/>
      <c r="B20" s="143" t="s">
        <v>435</v>
      </c>
      <c r="C20" s="144">
        <v>2</v>
      </c>
      <c r="D20" s="144" t="s">
        <v>412</v>
      </c>
      <c r="E20" s="144" t="s">
        <v>412</v>
      </c>
      <c r="F20" s="144" t="s">
        <v>412</v>
      </c>
      <c r="G20" s="144" t="s">
        <v>50</v>
      </c>
      <c r="H20" s="144" t="s">
        <v>412</v>
      </c>
      <c r="I20" s="144" t="s">
        <v>407</v>
      </c>
      <c r="J20" s="144"/>
      <c r="K20" s="144"/>
      <c r="L20" s="144" t="s">
        <v>436</v>
      </c>
      <c r="M20" s="144" t="s">
        <v>412</v>
      </c>
      <c r="N20" s="144" t="s">
        <v>412</v>
      </c>
      <c r="O20" s="144" t="s">
        <v>412</v>
      </c>
      <c r="P20" s="144" t="s">
        <v>412</v>
      </c>
      <c r="Q20" s="144" t="s">
        <v>414</v>
      </c>
      <c r="R20" s="144" t="s">
        <v>412</v>
      </c>
      <c r="S20" s="144">
        <v>2016</v>
      </c>
      <c r="T20" s="145">
        <v>150000</v>
      </c>
      <c r="U20" s="146"/>
    </row>
    <row r="21" spans="1:21" hidden="1" x14ac:dyDescent="0.25">
      <c r="A21" s="142"/>
      <c r="B21" s="143" t="s">
        <v>437</v>
      </c>
      <c r="C21" s="144">
        <v>1</v>
      </c>
      <c r="D21" s="144" t="s">
        <v>412</v>
      </c>
      <c r="E21" s="144" t="s">
        <v>412</v>
      </c>
      <c r="F21" s="144" t="s">
        <v>412</v>
      </c>
      <c r="G21" s="144" t="s">
        <v>50</v>
      </c>
      <c r="H21" s="144" t="s">
        <v>412</v>
      </c>
      <c r="I21" s="144" t="s">
        <v>407</v>
      </c>
      <c r="J21" s="144"/>
      <c r="K21" s="144"/>
      <c r="L21" s="144" t="s">
        <v>412</v>
      </c>
      <c r="M21" s="144" t="s">
        <v>412</v>
      </c>
      <c r="N21" s="144" t="s">
        <v>412</v>
      </c>
      <c r="O21" s="144" t="s">
        <v>412</v>
      </c>
      <c r="P21" s="144" t="s">
        <v>412</v>
      </c>
      <c r="Q21" s="144" t="s">
        <v>414</v>
      </c>
      <c r="R21" s="144" t="s">
        <v>412</v>
      </c>
      <c r="S21" s="144">
        <v>2010</v>
      </c>
      <c r="T21" s="145">
        <v>2145000</v>
      </c>
      <c r="U21" s="146"/>
    </row>
    <row r="22" spans="1:21" hidden="1" x14ac:dyDescent="0.25">
      <c r="A22" s="142"/>
      <c r="B22" s="143" t="s">
        <v>438</v>
      </c>
      <c r="C22" s="144">
        <v>1</v>
      </c>
      <c r="D22" s="144" t="s">
        <v>412</v>
      </c>
      <c r="E22" s="144" t="s">
        <v>412</v>
      </c>
      <c r="F22" s="144" t="s">
        <v>412</v>
      </c>
      <c r="G22" s="144" t="s">
        <v>50</v>
      </c>
      <c r="H22" s="144" t="s">
        <v>412</v>
      </c>
      <c r="I22" s="144" t="s">
        <v>407</v>
      </c>
      <c r="J22" s="144"/>
      <c r="K22" s="144"/>
      <c r="L22" s="144" t="s">
        <v>412</v>
      </c>
      <c r="M22" s="144" t="s">
        <v>412</v>
      </c>
      <c r="N22" s="144" t="s">
        <v>412</v>
      </c>
      <c r="O22" s="144" t="s">
        <v>412</v>
      </c>
      <c r="P22" s="144" t="s">
        <v>412</v>
      </c>
      <c r="Q22" s="144" t="s">
        <v>414</v>
      </c>
      <c r="R22" s="144" t="s">
        <v>412</v>
      </c>
      <c r="S22" s="144" t="s">
        <v>439</v>
      </c>
      <c r="T22" s="145">
        <v>1400000</v>
      </c>
      <c r="U22" s="146"/>
    </row>
    <row r="23" spans="1:21" hidden="1" x14ac:dyDescent="0.25">
      <c r="A23" s="142"/>
      <c r="B23" s="143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 t="s">
        <v>416</v>
      </c>
      <c r="N23" s="144"/>
      <c r="O23" s="144"/>
      <c r="P23" s="144"/>
      <c r="Q23" s="144"/>
      <c r="R23" s="144"/>
      <c r="S23" s="144"/>
      <c r="T23" s="145"/>
      <c r="U23" s="146"/>
    </row>
    <row r="24" spans="1:21" hidden="1" x14ac:dyDescent="0.25">
      <c r="A24" s="335">
        <v>4</v>
      </c>
      <c r="B24" s="329" t="s">
        <v>440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5"/>
      <c r="U24" s="146"/>
    </row>
    <row r="25" spans="1:21" hidden="1" x14ac:dyDescent="0.25">
      <c r="A25" s="336"/>
      <c r="B25" s="330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 t="s">
        <v>416</v>
      </c>
      <c r="S25" s="144"/>
      <c r="T25" s="153">
        <f>T26+T28+T29+T30+T31+T32+T33+T34+T35</f>
        <v>110652000</v>
      </c>
      <c r="U25" s="146"/>
    </row>
    <row r="26" spans="1:21" hidden="1" x14ac:dyDescent="0.25">
      <c r="A26" s="142"/>
      <c r="B26" s="143" t="s">
        <v>441</v>
      </c>
      <c r="C26" s="144">
        <v>47</v>
      </c>
      <c r="D26" s="144" t="s">
        <v>412</v>
      </c>
      <c r="E26" s="144" t="s">
        <v>412</v>
      </c>
      <c r="F26" s="144" t="s">
        <v>412</v>
      </c>
      <c r="G26" s="144" t="s">
        <v>50</v>
      </c>
      <c r="H26" s="144" t="s">
        <v>412</v>
      </c>
      <c r="I26" s="144" t="s">
        <v>412</v>
      </c>
      <c r="J26" s="144" t="s">
        <v>412</v>
      </c>
      <c r="K26" s="144"/>
      <c r="L26" s="144" t="s">
        <v>412</v>
      </c>
      <c r="M26" s="144" t="s">
        <v>412</v>
      </c>
      <c r="N26" s="144" t="s">
        <v>412</v>
      </c>
      <c r="O26" s="144" t="s">
        <v>412</v>
      </c>
      <c r="P26" s="144" t="s">
        <v>412</v>
      </c>
      <c r="Q26" s="144" t="s">
        <v>414</v>
      </c>
      <c r="R26" s="144" t="s">
        <v>412</v>
      </c>
      <c r="S26" s="144" t="s">
        <v>415</v>
      </c>
      <c r="T26" s="145">
        <v>99002000</v>
      </c>
      <c r="U26" s="146"/>
    </row>
    <row r="27" spans="1:21" hidden="1" x14ac:dyDescent="0.25">
      <c r="A27" s="154">
        <v>1</v>
      </c>
      <c r="B27" s="155">
        <v>2</v>
      </c>
      <c r="C27" s="155">
        <v>3</v>
      </c>
      <c r="D27" s="155">
        <v>4</v>
      </c>
      <c r="E27" s="155">
        <v>5</v>
      </c>
      <c r="F27" s="155">
        <v>6</v>
      </c>
      <c r="G27" s="155">
        <v>7</v>
      </c>
      <c r="H27" s="155">
        <v>8</v>
      </c>
      <c r="I27" s="155">
        <v>9</v>
      </c>
      <c r="J27" s="155">
        <v>11</v>
      </c>
      <c r="K27" s="155"/>
      <c r="L27" s="155">
        <v>12</v>
      </c>
      <c r="M27" s="155">
        <v>13</v>
      </c>
      <c r="N27" s="155">
        <v>14</v>
      </c>
      <c r="O27" s="155">
        <v>15</v>
      </c>
      <c r="P27" s="155">
        <v>16</v>
      </c>
      <c r="Q27" s="155">
        <v>17</v>
      </c>
      <c r="R27" s="155">
        <v>18</v>
      </c>
      <c r="S27" s="155">
        <v>19</v>
      </c>
      <c r="T27" s="155">
        <v>20</v>
      </c>
      <c r="U27" s="156">
        <v>21</v>
      </c>
    </row>
    <row r="28" spans="1:21" hidden="1" x14ac:dyDescent="0.25">
      <c r="A28" s="142"/>
      <c r="B28" s="143" t="s">
        <v>442</v>
      </c>
      <c r="C28" s="144">
        <v>14</v>
      </c>
      <c r="D28" s="144" t="s">
        <v>412</v>
      </c>
      <c r="E28" s="144" t="s">
        <v>412</v>
      </c>
      <c r="F28" s="144" t="s">
        <v>412</v>
      </c>
      <c r="G28" s="144" t="s">
        <v>50</v>
      </c>
      <c r="H28" s="144" t="s">
        <v>412</v>
      </c>
      <c r="I28" s="144" t="s">
        <v>412</v>
      </c>
      <c r="J28" s="144" t="s">
        <v>412</v>
      </c>
      <c r="K28" s="144"/>
      <c r="L28" s="144" t="s">
        <v>412</v>
      </c>
      <c r="M28" s="144" t="s">
        <v>412</v>
      </c>
      <c r="N28" s="144" t="s">
        <v>412</v>
      </c>
      <c r="O28" s="144" t="s">
        <v>412</v>
      </c>
      <c r="P28" s="144" t="s">
        <v>412</v>
      </c>
      <c r="Q28" s="144" t="s">
        <v>414</v>
      </c>
      <c r="R28" s="144" t="s">
        <v>412</v>
      </c>
      <c r="S28" s="144">
        <v>2018</v>
      </c>
      <c r="T28" s="145">
        <v>4900000</v>
      </c>
      <c r="U28" s="146"/>
    </row>
    <row r="29" spans="1:21" hidden="1" x14ac:dyDescent="0.25">
      <c r="A29" s="142"/>
      <c r="B29" s="143" t="s">
        <v>443</v>
      </c>
      <c r="C29" s="144">
        <v>3</v>
      </c>
      <c r="D29" s="144" t="s">
        <v>412</v>
      </c>
      <c r="E29" s="144" t="s">
        <v>412</v>
      </c>
      <c r="F29" s="144" t="s">
        <v>412</v>
      </c>
      <c r="G29" s="144" t="s">
        <v>50</v>
      </c>
      <c r="H29" s="144" t="s">
        <v>412</v>
      </c>
      <c r="I29" s="144" t="s">
        <v>407</v>
      </c>
      <c r="J29" s="144" t="s">
        <v>412</v>
      </c>
      <c r="K29" s="144"/>
      <c r="L29" s="144" t="s">
        <v>412</v>
      </c>
      <c r="M29" s="144" t="s">
        <v>412</v>
      </c>
      <c r="N29" s="144" t="s">
        <v>412</v>
      </c>
      <c r="O29" s="144" t="s">
        <v>412</v>
      </c>
      <c r="P29" s="144" t="s">
        <v>407</v>
      </c>
      <c r="Q29" s="144" t="s">
        <v>412</v>
      </c>
      <c r="R29" s="144" t="s">
        <v>412</v>
      </c>
      <c r="S29" s="144">
        <v>2018</v>
      </c>
      <c r="T29" s="145">
        <v>300000</v>
      </c>
      <c r="U29" s="146"/>
    </row>
    <row r="30" spans="1:21" hidden="1" x14ac:dyDescent="0.25">
      <c r="A30" s="142"/>
      <c r="B30" s="143" t="s">
        <v>444</v>
      </c>
      <c r="C30" s="144">
        <v>1</v>
      </c>
      <c r="D30" s="144" t="s">
        <v>412</v>
      </c>
      <c r="E30" s="144" t="s">
        <v>412</v>
      </c>
      <c r="F30" s="144" t="s">
        <v>412</v>
      </c>
      <c r="G30" s="144" t="s">
        <v>50</v>
      </c>
      <c r="H30" s="144" t="s">
        <v>412</v>
      </c>
      <c r="I30" s="144" t="s">
        <v>412</v>
      </c>
      <c r="J30" s="144" t="s">
        <v>412</v>
      </c>
      <c r="K30" s="144"/>
      <c r="L30" s="144" t="s">
        <v>412</v>
      </c>
      <c r="M30" s="144" t="s">
        <v>412</v>
      </c>
      <c r="N30" s="144" t="s">
        <v>412</v>
      </c>
      <c r="O30" s="144" t="s">
        <v>412</v>
      </c>
      <c r="P30" s="144" t="s">
        <v>412</v>
      </c>
      <c r="Q30" s="144" t="s">
        <v>414</v>
      </c>
      <c r="R30" s="144" t="s">
        <v>412</v>
      </c>
      <c r="S30" s="144">
        <v>2017</v>
      </c>
      <c r="T30" s="145">
        <v>2950000</v>
      </c>
      <c r="U30" s="146"/>
    </row>
    <row r="31" spans="1:21" hidden="1" x14ac:dyDescent="0.25">
      <c r="A31" s="142"/>
      <c r="B31" s="143" t="s">
        <v>445</v>
      </c>
      <c r="C31" s="144">
        <v>5</v>
      </c>
      <c r="D31" s="144" t="s">
        <v>412</v>
      </c>
      <c r="E31" s="144" t="s">
        <v>412</v>
      </c>
      <c r="F31" s="144" t="s">
        <v>412</v>
      </c>
      <c r="G31" s="144" t="s">
        <v>50</v>
      </c>
      <c r="H31" s="144" t="s">
        <v>412</v>
      </c>
      <c r="I31" s="144" t="s">
        <v>412</v>
      </c>
      <c r="J31" s="144" t="s">
        <v>412</v>
      </c>
      <c r="K31" s="144"/>
      <c r="L31" s="144" t="s">
        <v>412</v>
      </c>
      <c r="M31" s="144" t="s">
        <v>412</v>
      </c>
      <c r="N31" s="144" t="s">
        <v>412</v>
      </c>
      <c r="O31" s="144" t="s">
        <v>412</v>
      </c>
      <c r="P31" s="144" t="s">
        <v>412</v>
      </c>
      <c r="Q31" s="144" t="s">
        <v>414</v>
      </c>
      <c r="R31" s="144" t="s">
        <v>412</v>
      </c>
      <c r="S31" s="144" t="s">
        <v>419</v>
      </c>
      <c r="T31" s="145">
        <v>900000</v>
      </c>
      <c r="U31" s="146"/>
    </row>
    <row r="32" spans="1:21" hidden="1" x14ac:dyDescent="0.25">
      <c r="A32" s="142"/>
      <c r="B32" s="143" t="s">
        <v>446</v>
      </c>
      <c r="C32" s="144">
        <v>1</v>
      </c>
      <c r="D32" s="144" t="s">
        <v>412</v>
      </c>
      <c r="E32" s="144" t="s">
        <v>412</v>
      </c>
      <c r="F32" s="144" t="s">
        <v>412</v>
      </c>
      <c r="G32" s="144" t="s">
        <v>50</v>
      </c>
      <c r="H32" s="144" t="s">
        <v>412</v>
      </c>
      <c r="I32" s="144" t="s">
        <v>407</v>
      </c>
      <c r="J32" s="144" t="s">
        <v>412</v>
      </c>
      <c r="K32" s="144"/>
      <c r="L32" s="144" t="s">
        <v>412</v>
      </c>
      <c r="M32" s="144" t="s">
        <v>412</v>
      </c>
      <c r="N32" s="144" t="s">
        <v>412</v>
      </c>
      <c r="O32" s="144" t="s">
        <v>412</v>
      </c>
      <c r="P32" s="144" t="s">
        <v>407</v>
      </c>
      <c r="Q32" s="144" t="s">
        <v>412</v>
      </c>
      <c r="R32" s="144" t="s">
        <v>412</v>
      </c>
      <c r="S32" s="144">
        <v>2013</v>
      </c>
      <c r="T32" s="145">
        <v>400000</v>
      </c>
      <c r="U32" s="146"/>
    </row>
    <row r="33" spans="1:21" hidden="1" x14ac:dyDescent="0.25">
      <c r="A33" s="142"/>
      <c r="B33" s="143" t="s">
        <v>447</v>
      </c>
      <c r="C33" s="144">
        <v>1</v>
      </c>
      <c r="D33" s="144" t="s">
        <v>412</v>
      </c>
      <c r="E33" s="144" t="s">
        <v>412</v>
      </c>
      <c r="F33" s="144" t="s">
        <v>412</v>
      </c>
      <c r="G33" s="144" t="s">
        <v>50</v>
      </c>
      <c r="H33" s="144" t="s">
        <v>412</v>
      </c>
      <c r="I33" s="144" t="s">
        <v>407</v>
      </c>
      <c r="J33" s="144" t="s">
        <v>412</v>
      </c>
      <c r="K33" s="144"/>
      <c r="L33" s="144" t="s">
        <v>412</v>
      </c>
      <c r="M33" s="144" t="s">
        <v>412</v>
      </c>
      <c r="N33" s="144" t="s">
        <v>412</v>
      </c>
      <c r="O33" s="144" t="s">
        <v>412</v>
      </c>
      <c r="P33" s="144" t="s">
        <v>407</v>
      </c>
      <c r="Q33" s="144" t="s">
        <v>412</v>
      </c>
      <c r="R33" s="144" t="s">
        <v>412</v>
      </c>
      <c r="S33" s="144">
        <v>2018</v>
      </c>
      <c r="T33" s="145">
        <v>400000</v>
      </c>
      <c r="U33" s="146"/>
    </row>
    <row r="34" spans="1:21" hidden="1" x14ac:dyDescent="0.25">
      <c r="A34" s="142"/>
      <c r="B34" s="143" t="s">
        <v>448</v>
      </c>
      <c r="C34" s="144">
        <v>1</v>
      </c>
      <c r="D34" s="144" t="s">
        <v>412</v>
      </c>
      <c r="E34" s="144" t="s">
        <v>412</v>
      </c>
      <c r="F34" s="144" t="s">
        <v>412</v>
      </c>
      <c r="G34" s="144" t="s">
        <v>50</v>
      </c>
      <c r="H34" s="144" t="s">
        <v>412</v>
      </c>
      <c r="I34" s="144" t="s">
        <v>407</v>
      </c>
      <c r="J34" s="144" t="s">
        <v>412</v>
      </c>
      <c r="K34" s="144"/>
      <c r="L34" s="144" t="s">
        <v>412</v>
      </c>
      <c r="M34" s="144" t="s">
        <v>412</v>
      </c>
      <c r="N34" s="144" t="s">
        <v>412</v>
      </c>
      <c r="O34" s="144" t="s">
        <v>412</v>
      </c>
      <c r="P34" s="144" t="s">
        <v>407</v>
      </c>
      <c r="Q34" s="144" t="s">
        <v>412</v>
      </c>
      <c r="R34" s="144" t="s">
        <v>412</v>
      </c>
      <c r="S34" s="144">
        <v>2018</v>
      </c>
      <c r="T34" s="145">
        <v>150000</v>
      </c>
      <c r="U34" s="146"/>
    </row>
    <row r="35" spans="1:21" hidden="1" x14ac:dyDescent="0.25">
      <c r="A35" s="142"/>
      <c r="B35" s="143" t="s">
        <v>449</v>
      </c>
      <c r="C35" s="144">
        <v>1</v>
      </c>
      <c r="D35" s="144" t="s">
        <v>412</v>
      </c>
      <c r="E35" s="144" t="s">
        <v>412</v>
      </c>
      <c r="F35" s="144" t="s">
        <v>412</v>
      </c>
      <c r="G35" s="144" t="s">
        <v>50</v>
      </c>
      <c r="H35" s="144" t="s">
        <v>412</v>
      </c>
      <c r="I35" s="144" t="s">
        <v>407</v>
      </c>
      <c r="J35" s="144" t="s">
        <v>412</v>
      </c>
      <c r="K35" s="144"/>
      <c r="L35" s="144" t="s">
        <v>412</v>
      </c>
      <c r="M35" s="144" t="s">
        <v>412</v>
      </c>
      <c r="N35" s="144" t="s">
        <v>412</v>
      </c>
      <c r="O35" s="144" t="s">
        <v>412</v>
      </c>
      <c r="P35" s="144" t="s">
        <v>407</v>
      </c>
      <c r="Q35" s="144" t="s">
        <v>412</v>
      </c>
      <c r="R35" s="144" t="s">
        <v>412</v>
      </c>
      <c r="S35" s="144">
        <v>2019</v>
      </c>
      <c r="T35" s="145">
        <v>1650000</v>
      </c>
      <c r="U35" s="146"/>
    </row>
    <row r="36" spans="1:21" hidden="1" x14ac:dyDescent="0.25">
      <c r="A36" s="142"/>
      <c r="B36" s="143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5"/>
      <c r="U36" s="146"/>
    </row>
    <row r="37" spans="1:21" hidden="1" x14ac:dyDescent="0.25">
      <c r="A37" s="335">
        <v>5</v>
      </c>
      <c r="B37" s="329" t="s">
        <v>373</v>
      </c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5"/>
      <c r="U37" s="146"/>
    </row>
    <row r="38" spans="1:21" hidden="1" x14ac:dyDescent="0.25">
      <c r="A38" s="336"/>
      <c r="B38" s="330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53">
        <f>T39+T40+T41+T42+T43+T44+T45+T46+T47</f>
        <v>637004600</v>
      </c>
      <c r="U38" s="146"/>
    </row>
    <row r="39" spans="1:21" hidden="1" x14ac:dyDescent="0.25">
      <c r="A39" s="142"/>
      <c r="B39" s="143" t="s">
        <v>450</v>
      </c>
      <c r="C39" s="144">
        <v>1</v>
      </c>
      <c r="D39" s="144" t="s">
        <v>412</v>
      </c>
      <c r="E39" s="144" t="s">
        <v>412</v>
      </c>
      <c r="F39" s="144" t="s">
        <v>412</v>
      </c>
      <c r="G39" s="144" t="s">
        <v>50</v>
      </c>
      <c r="H39" s="144" t="s">
        <v>412</v>
      </c>
      <c r="I39" s="144" t="s">
        <v>407</v>
      </c>
      <c r="J39" s="144" t="s">
        <v>412</v>
      </c>
      <c r="K39" s="144"/>
      <c r="L39" s="144" t="s">
        <v>412</v>
      </c>
      <c r="M39" s="144" t="s">
        <v>412</v>
      </c>
      <c r="N39" s="144" t="s">
        <v>412</v>
      </c>
      <c r="O39" s="144" t="s">
        <v>412</v>
      </c>
      <c r="P39" s="144" t="s">
        <v>407</v>
      </c>
      <c r="Q39" s="144" t="s">
        <v>412</v>
      </c>
      <c r="R39" s="144" t="s">
        <v>412</v>
      </c>
      <c r="S39" s="144">
        <v>2009</v>
      </c>
      <c r="T39" s="145">
        <v>48500000</v>
      </c>
      <c r="U39" s="146"/>
    </row>
    <row r="40" spans="1:21" hidden="1" x14ac:dyDescent="0.25">
      <c r="A40" s="142"/>
      <c r="B40" s="143" t="s">
        <v>451</v>
      </c>
      <c r="C40" s="144">
        <v>1</v>
      </c>
      <c r="D40" s="144" t="s">
        <v>412</v>
      </c>
      <c r="E40" s="144" t="s">
        <v>412</v>
      </c>
      <c r="F40" s="144" t="s">
        <v>412</v>
      </c>
      <c r="G40" s="144" t="s">
        <v>50</v>
      </c>
      <c r="H40" s="144" t="s">
        <v>412</v>
      </c>
      <c r="I40" s="144" t="s">
        <v>407</v>
      </c>
      <c r="J40" s="144" t="s">
        <v>412</v>
      </c>
      <c r="K40" s="144"/>
      <c r="L40" s="144" t="s">
        <v>412</v>
      </c>
      <c r="M40" s="144" t="s">
        <v>412</v>
      </c>
      <c r="N40" s="144" t="s">
        <v>412</v>
      </c>
      <c r="O40" s="144" t="s">
        <v>412</v>
      </c>
      <c r="P40" s="144" t="s">
        <v>407</v>
      </c>
      <c r="Q40" s="144" t="s">
        <v>412</v>
      </c>
      <c r="R40" s="144" t="s">
        <v>412</v>
      </c>
      <c r="S40" s="144">
        <v>2016</v>
      </c>
      <c r="T40" s="145">
        <v>55000000</v>
      </c>
      <c r="U40" s="146"/>
    </row>
    <row r="41" spans="1:21" hidden="1" x14ac:dyDescent="0.25">
      <c r="A41" s="142"/>
      <c r="B41" s="143" t="s">
        <v>452</v>
      </c>
      <c r="C41" s="144">
        <v>1</v>
      </c>
      <c r="D41" s="144" t="s">
        <v>412</v>
      </c>
      <c r="E41" s="144" t="s">
        <v>412</v>
      </c>
      <c r="F41" s="144" t="s">
        <v>412</v>
      </c>
      <c r="G41" s="144" t="s">
        <v>50</v>
      </c>
      <c r="H41" s="144" t="s">
        <v>412</v>
      </c>
      <c r="I41" s="144" t="s">
        <v>407</v>
      </c>
      <c r="J41" s="144" t="s">
        <v>412</v>
      </c>
      <c r="K41" s="144"/>
      <c r="L41" s="144" t="s">
        <v>412</v>
      </c>
      <c r="M41" s="144" t="s">
        <v>412</v>
      </c>
      <c r="N41" s="144" t="s">
        <v>412</v>
      </c>
      <c r="O41" s="144" t="s">
        <v>412</v>
      </c>
      <c r="P41" s="144" t="s">
        <v>407</v>
      </c>
      <c r="Q41" s="144" t="s">
        <v>412</v>
      </c>
      <c r="R41" s="144" t="s">
        <v>412</v>
      </c>
      <c r="S41" s="144">
        <v>2017</v>
      </c>
      <c r="T41" s="145">
        <v>177045000</v>
      </c>
      <c r="U41" s="146"/>
    </row>
    <row r="42" spans="1:21" hidden="1" x14ac:dyDescent="0.25">
      <c r="A42" s="142"/>
      <c r="B42" s="143" t="s">
        <v>453</v>
      </c>
      <c r="C42" s="144">
        <v>1</v>
      </c>
      <c r="D42" s="144" t="s">
        <v>412</v>
      </c>
      <c r="E42" s="144" t="s">
        <v>412</v>
      </c>
      <c r="F42" s="144" t="s">
        <v>412</v>
      </c>
      <c r="G42" s="144" t="s">
        <v>50</v>
      </c>
      <c r="H42" s="144" t="s">
        <v>412</v>
      </c>
      <c r="I42" s="144" t="s">
        <v>407</v>
      </c>
      <c r="J42" s="144" t="s">
        <v>412</v>
      </c>
      <c r="K42" s="144"/>
      <c r="L42" s="144" t="s">
        <v>412</v>
      </c>
      <c r="M42" s="144" t="s">
        <v>412</v>
      </c>
      <c r="N42" s="144" t="s">
        <v>412</v>
      </c>
      <c r="O42" s="144" t="s">
        <v>412</v>
      </c>
      <c r="P42" s="144" t="s">
        <v>407</v>
      </c>
      <c r="Q42" s="144" t="s">
        <v>412</v>
      </c>
      <c r="R42" s="144" t="s">
        <v>412</v>
      </c>
      <c r="S42" s="144">
        <v>2016</v>
      </c>
      <c r="T42" s="145">
        <v>160519600</v>
      </c>
      <c r="U42" s="146"/>
    </row>
    <row r="43" spans="1:21" hidden="1" x14ac:dyDescent="0.25">
      <c r="A43" s="142"/>
      <c r="B43" s="143" t="s">
        <v>454</v>
      </c>
      <c r="C43" s="144">
        <v>2</v>
      </c>
      <c r="D43" s="144" t="s">
        <v>412</v>
      </c>
      <c r="E43" s="144" t="s">
        <v>49</v>
      </c>
      <c r="F43" s="144" t="s">
        <v>412</v>
      </c>
      <c r="G43" s="157" t="s">
        <v>412</v>
      </c>
      <c r="H43" s="144" t="s">
        <v>412</v>
      </c>
      <c r="I43" s="144"/>
      <c r="J43" s="144" t="s">
        <v>412</v>
      </c>
      <c r="K43" s="144"/>
      <c r="L43" s="144" t="s">
        <v>412</v>
      </c>
      <c r="M43" s="144" t="s">
        <v>412</v>
      </c>
      <c r="N43" s="144" t="s">
        <v>412</v>
      </c>
      <c r="O43" s="144" t="s">
        <v>412</v>
      </c>
      <c r="P43" s="144" t="s">
        <v>412</v>
      </c>
      <c r="Q43" s="144" t="s">
        <v>414</v>
      </c>
      <c r="R43" s="144" t="s">
        <v>412</v>
      </c>
      <c r="S43" s="144">
        <v>2015</v>
      </c>
      <c r="T43" s="145">
        <v>100000000</v>
      </c>
      <c r="U43" s="146"/>
    </row>
    <row r="44" spans="1:21" hidden="1" x14ac:dyDescent="0.25">
      <c r="A44" s="142"/>
      <c r="B44" s="143" t="s">
        <v>455</v>
      </c>
      <c r="C44" s="144">
        <v>1</v>
      </c>
      <c r="D44" s="144" t="s">
        <v>412</v>
      </c>
      <c r="E44" s="144" t="s">
        <v>412</v>
      </c>
      <c r="F44" s="144" t="s">
        <v>412</v>
      </c>
      <c r="G44" s="144" t="s">
        <v>50</v>
      </c>
      <c r="H44" s="144" t="s">
        <v>412</v>
      </c>
      <c r="I44" s="144"/>
      <c r="J44" s="144" t="s">
        <v>412</v>
      </c>
      <c r="K44" s="144"/>
      <c r="L44" s="144" t="s">
        <v>412</v>
      </c>
      <c r="M44" s="144" t="s">
        <v>412</v>
      </c>
      <c r="N44" s="144" t="s">
        <v>412</v>
      </c>
      <c r="O44" s="144" t="s">
        <v>412</v>
      </c>
      <c r="P44" s="144" t="s">
        <v>412</v>
      </c>
      <c r="Q44" s="144" t="s">
        <v>414</v>
      </c>
      <c r="R44" s="144" t="s">
        <v>412</v>
      </c>
      <c r="S44" s="144">
        <v>2014</v>
      </c>
      <c r="T44" s="145">
        <v>10000000</v>
      </c>
      <c r="U44" s="146"/>
    </row>
    <row r="45" spans="1:21" hidden="1" x14ac:dyDescent="0.25">
      <c r="A45" s="142"/>
      <c r="B45" s="143" t="s">
        <v>456</v>
      </c>
      <c r="C45" s="144">
        <v>1</v>
      </c>
      <c r="D45" s="144" t="s">
        <v>412</v>
      </c>
      <c r="E45" s="144" t="s">
        <v>412</v>
      </c>
      <c r="F45" s="144" t="s">
        <v>412</v>
      </c>
      <c r="G45" s="144" t="s">
        <v>50</v>
      </c>
      <c r="H45" s="144" t="s">
        <v>412</v>
      </c>
      <c r="I45" s="144" t="s">
        <v>407</v>
      </c>
      <c r="J45" s="144" t="s">
        <v>412</v>
      </c>
      <c r="K45" s="144"/>
      <c r="L45" s="144" t="s">
        <v>412</v>
      </c>
      <c r="M45" s="144" t="s">
        <v>412</v>
      </c>
      <c r="N45" s="144" t="s">
        <v>412</v>
      </c>
      <c r="O45" s="144" t="s">
        <v>412</v>
      </c>
      <c r="P45" s="144" t="s">
        <v>407</v>
      </c>
      <c r="Q45" s="144" t="s">
        <v>412</v>
      </c>
      <c r="R45" s="144" t="s">
        <v>412</v>
      </c>
      <c r="S45" s="144">
        <v>2015</v>
      </c>
      <c r="T45" s="145">
        <v>12000000</v>
      </c>
      <c r="U45" s="146"/>
    </row>
    <row r="46" spans="1:21" hidden="1" x14ac:dyDescent="0.25">
      <c r="A46" s="142"/>
      <c r="B46" s="143" t="s">
        <v>457</v>
      </c>
      <c r="C46" s="144">
        <v>1</v>
      </c>
      <c r="D46" s="144" t="s">
        <v>412</v>
      </c>
      <c r="E46" s="144" t="s">
        <v>412</v>
      </c>
      <c r="F46" s="144" t="s">
        <v>412</v>
      </c>
      <c r="G46" s="144" t="s">
        <v>50</v>
      </c>
      <c r="H46" s="144" t="s">
        <v>412</v>
      </c>
      <c r="I46" s="144" t="s">
        <v>407</v>
      </c>
      <c r="J46" s="144" t="s">
        <v>412</v>
      </c>
      <c r="K46" s="144"/>
      <c r="L46" s="144" t="s">
        <v>412</v>
      </c>
      <c r="M46" s="144" t="s">
        <v>412</v>
      </c>
      <c r="N46" s="144" t="s">
        <v>412</v>
      </c>
      <c r="O46" s="144" t="s">
        <v>412</v>
      </c>
      <c r="P46" s="144" t="s">
        <v>407</v>
      </c>
      <c r="Q46" s="144" t="s">
        <v>412</v>
      </c>
      <c r="R46" s="144" t="s">
        <v>412</v>
      </c>
      <c r="S46" s="144">
        <v>2019</v>
      </c>
      <c r="T46" s="145">
        <v>49880000</v>
      </c>
      <c r="U46" s="146"/>
    </row>
    <row r="47" spans="1:21" hidden="1" x14ac:dyDescent="0.25">
      <c r="A47" s="142"/>
      <c r="B47" s="143" t="s">
        <v>458</v>
      </c>
      <c r="C47" s="144">
        <v>6</v>
      </c>
      <c r="D47" s="144" t="s">
        <v>412</v>
      </c>
      <c r="E47" s="144" t="s">
        <v>412</v>
      </c>
      <c r="F47" s="144" t="s">
        <v>412</v>
      </c>
      <c r="G47" s="144" t="s">
        <v>459</v>
      </c>
      <c r="H47" s="144" t="s">
        <v>412</v>
      </c>
      <c r="I47" s="144" t="s">
        <v>407</v>
      </c>
      <c r="J47" s="144" t="s">
        <v>412</v>
      </c>
      <c r="K47" s="144"/>
      <c r="L47" s="144" t="s">
        <v>412</v>
      </c>
      <c r="M47" s="144" t="s">
        <v>412</v>
      </c>
      <c r="N47" s="144" t="s">
        <v>412</v>
      </c>
      <c r="O47" s="144" t="s">
        <v>412</v>
      </c>
      <c r="P47" s="144" t="s">
        <v>407</v>
      </c>
      <c r="Q47" s="144" t="s">
        <v>412</v>
      </c>
      <c r="R47" s="144" t="s">
        <v>412</v>
      </c>
      <c r="S47" s="144">
        <v>2019</v>
      </c>
      <c r="T47" s="145">
        <v>24060000</v>
      </c>
      <c r="U47" s="146"/>
    </row>
    <row r="48" spans="1:21" hidden="1" x14ac:dyDescent="0.25">
      <c r="A48" s="142"/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5"/>
      <c r="U48" s="146"/>
    </row>
    <row r="49" spans="1:21" hidden="1" x14ac:dyDescent="0.25">
      <c r="A49" s="335">
        <v>6</v>
      </c>
      <c r="B49" s="329" t="s">
        <v>460</v>
      </c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5"/>
      <c r="U49" s="146"/>
    </row>
    <row r="50" spans="1:21" hidden="1" x14ac:dyDescent="0.25">
      <c r="A50" s="336"/>
      <c r="B50" s="330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5"/>
      <c r="U50" s="146"/>
    </row>
    <row r="51" spans="1:21" hidden="1" x14ac:dyDescent="0.25">
      <c r="A51" s="142"/>
      <c r="B51" s="201" t="s">
        <v>461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53">
        <f>T52+T53+T54</f>
        <v>1912189150</v>
      </c>
      <c r="U51" s="146"/>
    </row>
    <row r="52" spans="1:21" hidden="1" x14ac:dyDescent="0.25">
      <c r="A52" s="142"/>
      <c r="B52" s="143" t="s">
        <v>462</v>
      </c>
      <c r="C52" s="144">
        <v>8</v>
      </c>
      <c r="D52" s="144" t="s">
        <v>412</v>
      </c>
      <c r="E52" s="144" t="s">
        <v>49</v>
      </c>
      <c r="F52" s="144" t="s">
        <v>412</v>
      </c>
      <c r="G52" s="158" t="s">
        <v>412</v>
      </c>
      <c r="H52" s="144" t="s">
        <v>412</v>
      </c>
      <c r="I52" s="144" t="s">
        <v>412</v>
      </c>
      <c r="J52" s="144" t="s">
        <v>412</v>
      </c>
      <c r="K52" s="144"/>
      <c r="L52" s="144" t="s">
        <v>412</v>
      </c>
      <c r="M52" s="144" t="s">
        <v>412</v>
      </c>
      <c r="N52" s="144" t="s">
        <v>412</v>
      </c>
      <c r="O52" s="144" t="s">
        <v>412</v>
      </c>
      <c r="P52" s="144" t="s">
        <v>412</v>
      </c>
      <c r="Q52" s="144" t="s">
        <v>414</v>
      </c>
      <c r="R52" s="144" t="s">
        <v>412</v>
      </c>
      <c r="S52" s="144">
        <v>2018</v>
      </c>
      <c r="T52" s="145">
        <v>1164240150</v>
      </c>
      <c r="U52" s="146"/>
    </row>
    <row r="53" spans="1:21" hidden="1" x14ac:dyDescent="0.25">
      <c r="A53" s="142"/>
      <c r="B53" s="143" t="s">
        <v>463</v>
      </c>
      <c r="C53" s="144">
        <v>8</v>
      </c>
      <c r="D53" s="144" t="s">
        <v>412</v>
      </c>
      <c r="E53" s="144" t="s">
        <v>49</v>
      </c>
      <c r="F53" s="144" t="s">
        <v>412</v>
      </c>
      <c r="G53" s="158" t="s">
        <v>412</v>
      </c>
      <c r="H53" s="144" t="s">
        <v>412</v>
      </c>
      <c r="I53" s="144" t="s">
        <v>412</v>
      </c>
      <c r="J53" s="144" t="s">
        <v>412</v>
      </c>
      <c r="K53" s="144"/>
      <c r="L53" s="144" t="s">
        <v>412</v>
      </c>
      <c r="M53" s="158" t="s">
        <v>412</v>
      </c>
      <c r="N53" s="144" t="s">
        <v>412</v>
      </c>
      <c r="O53" s="144" t="s">
        <v>412</v>
      </c>
      <c r="P53" s="144" t="s">
        <v>412</v>
      </c>
      <c r="Q53" s="144" t="s">
        <v>414</v>
      </c>
      <c r="R53" s="144" t="s">
        <v>412</v>
      </c>
      <c r="S53" s="144">
        <v>2019</v>
      </c>
      <c r="T53" s="145">
        <v>342118000</v>
      </c>
      <c r="U53" s="146"/>
    </row>
    <row r="54" spans="1:21" hidden="1" x14ac:dyDescent="0.25">
      <c r="A54" s="142"/>
      <c r="B54" s="143" t="s">
        <v>464</v>
      </c>
      <c r="C54" s="144">
        <v>8</v>
      </c>
      <c r="D54" s="144" t="s">
        <v>412</v>
      </c>
      <c r="E54" s="144" t="s">
        <v>49</v>
      </c>
      <c r="F54" s="144" t="s">
        <v>412</v>
      </c>
      <c r="G54" s="158" t="s">
        <v>412</v>
      </c>
      <c r="H54" s="144" t="s">
        <v>412</v>
      </c>
      <c r="I54" s="144" t="s">
        <v>407</v>
      </c>
      <c r="J54" s="144" t="s">
        <v>412</v>
      </c>
      <c r="K54" s="144"/>
      <c r="L54" s="144" t="s">
        <v>412</v>
      </c>
      <c r="M54" s="144" t="s">
        <v>412</v>
      </c>
      <c r="N54" s="144" t="s">
        <v>412</v>
      </c>
      <c r="O54" s="144" t="s">
        <v>412</v>
      </c>
      <c r="P54" s="144" t="s">
        <v>407</v>
      </c>
      <c r="Q54" s="144" t="s">
        <v>412</v>
      </c>
      <c r="R54" s="144" t="s">
        <v>412</v>
      </c>
      <c r="S54" s="144">
        <v>2019</v>
      </c>
      <c r="T54" s="145">
        <v>405831000</v>
      </c>
      <c r="U54" s="146"/>
    </row>
    <row r="55" spans="1:21" hidden="1" x14ac:dyDescent="0.25">
      <c r="A55" s="142"/>
      <c r="B55" s="151" t="s">
        <v>465</v>
      </c>
      <c r="C55" s="144"/>
      <c r="D55" s="144"/>
      <c r="E55" s="144"/>
      <c r="F55" s="144"/>
      <c r="G55" s="158" t="s">
        <v>412</v>
      </c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53">
        <f>T56+T57</f>
        <v>330000000</v>
      </c>
      <c r="U55" s="146"/>
    </row>
    <row r="56" spans="1:21" hidden="1" x14ac:dyDescent="0.25">
      <c r="A56" s="142"/>
      <c r="B56" s="143" t="s">
        <v>466</v>
      </c>
      <c r="C56" s="144"/>
      <c r="D56" s="144" t="s">
        <v>412</v>
      </c>
      <c r="E56" s="144" t="s">
        <v>49</v>
      </c>
      <c r="F56" s="144" t="s">
        <v>412</v>
      </c>
      <c r="G56" s="158" t="s">
        <v>412</v>
      </c>
      <c r="H56" s="144" t="s">
        <v>412</v>
      </c>
      <c r="I56" s="144" t="s">
        <v>412</v>
      </c>
      <c r="J56" s="144" t="s">
        <v>412</v>
      </c>
      <c r="K56" s="144"/>
      <c r="L56" s="144" t="s">
        <v>412</v>
      </c>
      <c r="M56" s="144" t="s">
        <v>412</v>
      </c>
      <c r="N56" s="144" t="s">
        <v>412</v>
      </c>
      <c r="O56" s="144" t="s">
        <v>412</v>
      </c>
      <c r="P56" s="144" t="s">
        <v>412</v>
      </c>
      <c r="Q56" s="144" t="s">
        <v>414</v>
      </c>
      <c r="R56" s="144" t="s">
        <v>412</v>
      </c>
      <c r="S56" s="144">
        <v>2018</v>
      </c>
      <c r="T56" s="145">
        <v>215000000</v>
      </c>
      <c r="U56" s="146"/>
    </row>
    <row r="57" spans="1:21" hidden="1" x14ac:dyDescent="0.25">
      <c r="A57" s="142"/>
      <c r="B57" s="143" t="s">
        <v>467</v>
      </c>
      <c r="C57" s="144"/>
      <c r="D57" s="144" t="s">
        <v>412</v>
      </c>
      <c r="E57" s="144" t="s">
        <v>49</v>
      </c>
      <c r="F57" s="144" t="s">
        <v>412</v>
      </c>
      <c r="G57" s="158" t="s">
        <v>412</v>
      </c>
      <c r="H57" s="144" t="s">
        <v>412</v>
      </c>
      <c r="I57" s="144" t="s">
        <v>412</v>
      </c>
      <c r="J57" s="144" t="s">
        <v>412</v>
      </c>
      <c r="K57" s="144"/>
      <c r="L57" s="144" t="s">
        <v>412</v>
      </c>
      <c r="M57" s="144" t="s">
        <v>412</v>
      </c>
      <c r="N57" s="144" t="s">
        <v>412</v>
      </c>
      <c r="O57" s="144" t="s">
        <v>412</v>
      </c>
      <c r="P57" s="144" t="s">
        <v>412</v>
      </c>
      <c r="Q57" s="144" t="s">
        <v>414</v>
      </c>
      <c r="R57" s="144" t="s">
        <v>412</v>
      </c>
      <c r="S57" s="144">
        <v>2017</v>
      </c>
      <c r="T57" s="145">
        <v>115000000</v>
      </c>
      <c r="U57" s="146"/>
    </row>
    <row r="58" spans="1:21" hidden="1" x14ac:dyDescent="0.25">
      <c r="A58" s="142"/>
      <c r="B58" s="151" t="s">
        <v>468</v>
      </c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53">
        <f>T59+T60</f>
        <v>78265000</v>
      </c>
      <c r="U58" s="146"/>
    </row>
    <row r="59" spans="1:21" hidden="1" x14ac:dyDescent="0.25">
      <c r="A59" s="142"/>
      <c r="B59" s="143" t="s">
        <v>469</v>
      </c>
      <c r="C59" s="144">
        <v>2</v>
      </c>
      <c r="D59" s="144" t="s">
        <v>412</v>
      </c>
      <c r="E59" s="144" t="s">
        <v>412</v>
      </c>
      <c r="F59" s="144" t="s">
        <v>412</v>
      </c>
      <c r="G59" s="144" t="s">
        <v>50</v>
      </c>
      <c r="H59" s="144"/>
      <c r="I59" s="144" t="s">
        <v>407</v>
      </c>
      <c r="J59" s="144" t="s">
        <v>412</v>
      </c>
      <c r="K59" s="144"/>
      <c r="L59" s="144" t="s">
        <v>412</v>
      </c>
      <c r="M59" s="144" t="s">
        <v>412</v>
      </c>
      <c r="N59" s="144" t="s">
        <v>412</v>
      </c>
      <c r="O59" s="144" t="s">
        <v>412</v>
      </c>
      <c r="P59" s="144" t="s">
        <v>407</v>
      </c>
      <c r="Q59" s="144" t="s">
        <v>412</v>
      </c>
      <c r="R59" s="144" t="s">
        <v>412</v>
      </c>
      <c r="S59" s="144">
        <v>2017</v>
      </c>
      <c r="T59" s="145">
        <v>27790000</v>
      </c>
      <c r="U59" s="146"/>
    </row>
    <row r="60" spans="1:21" hidden="1" x14ac:dyDescent="0.25">
      <c r="A60" s="142"/>
      <c r="B60" s="143" t="s">
        <v>470</v>
      </c>
      <c r="C60" s="144">
        <v>1</v>
      </c>
      <c r="D60" s="144" t="s">
        <v>412</v>
      </c>
      <c r="E60" s="144" t="s">
        <v>412</v>
      </c>
      <c r="F60" s="144" t="s">
        <v>412</v>
      </c>
      <c r="G60" s="144" t="s">
        <v>50</v>
      </c>
      <c r="H60" s="144"/>
      <c r="I60" s="144" t="s">
        <v>407</v>
      </c>
      <c r="J60" s="144" t="s">
        <v>412</v>
      </c>
      <c r="K60" s="144"/>
      <c r="L60" s="144" t="s">
        <v>412</v>
      </c>
      <c r="M60" s="144" t="s">
        <v>412</v>
      </c>
      <c r="N60" s="144" t="s">
        <v>412</v>
      </c>
      <c r="O60" s="144" t="s">
        <v>412</v>
      </c>
      <c r="P60" s="144" t="s">
        <v>407</v>
      </c>
      <c r="Q60" s="144" t="s">
        <v>412</v>
      </c>
      <c r="R60" s="144" t="s">
        <v>412</v>
      </c>
      <c r="S60" s="144">
        <v>2019</v>
      </c>
      <c r="T60" s="145">
        <v>50475000</v>
      </c>
      <c r="U60" s="146"/>
    </row>
    <row r="61" spans="1:21" hidden="1" x14ac:dyDescent="0.25">
      <c r="A61" s="154">
        <v>1</v>
      </c>
      <c r="B61" s="155">
        <v>2</v>
      </c>
      <c r="C61" s="155">
        <v>3</v>
      </c>
      <c r="D61" s="155">
        <v>4</v>
      </c>
      <c r="E61" s="155">
        <v>5</v>
      </c>
      <c r="F61" s="155">
        <v>6</v>
      </c>
      <c r="G61" s="155">
        <v>7</v>
      </c>
      <c r="H61" s="155">
        <v>8</v>
      </c>
      <c r="I61" s="155">
        <v>9</v>
      </c>
      <c r="J61" s="155">
        <v>11</v>
      </c>
      <c r="K61" s="155"/>
      <c r="L61" s="155">
        <v>12</v>
      </c>
      <c r="M61" s="155">
        <v>13</v>
      </c>
      <c r="N61" s="155">
        <v>14</v>
      </c>
      <c r="O61" s="155">
        <v>15</v>
      </c>
      <c r="P61" s="155">
        <v>16</v>
      </c>
      <c r="Q61" s="155">
        <v>17</v>
      </c>
      <c r="R61" s="155">
        <v>18</v>
      </c>
      <c r="S61" s="155">
        <v>19</v>
      </c>
      <c r="T61" s="155">
        <v>20</v>
      </c>
      <c r="U61" s="156">
        <v>21</v>
      </c>
    </row>
    <row r="62" spans="1:21" hidden="1" x14ac:dyDescent="0.25">
      <c r="A62" s="142"/>
      <c r="B62" s="329" t="s">
        <v>471</v>
      </c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5"/>
      <c r="U62" s="146"/>
    </row>
    <row r="63" spans="1:21" hidden="1" x14ac:dyDescent="0.25">
      <c r="A63" s="142"/>
      <c r="B63" s="330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53">
        <f>T64+T65+T66+T67+T68</f>
        <v>29019000</v>
      </c>
      <c r="U63" s="146"/>
    </row>
    <row r="64" spans="1:21" hidden="1" x14ac:dyDescent="0.25">
      <c r="A64" s="142"/>
      <c r="B64" s="143" t="s">
        <v>472</v>
      </c>
      <c r="C64" s="144">
        <v>1</v>
      </c>
      <c r="D64" s="144" t="s">
        <v>412</v>
      </c>
      <c r="E64" s="144" t="s">
        <v>412</v>
      </c>
      <c r="F64" s="144" t="s">
        <v>412</v>
      </c>
      <c r="G64" s="144" t="s">
        <v>50</v>
      </c>
      <c r="H64" s="144" t="s">
        <v>412</v>
      </c>
      <c r="I64" s="144" t="s">
        <v>407</v>
      </c>
      <c r="J64" s="144" t="s">
        <v>412</v>
      </c>
      <c r="K64" s="144"/>
      <c r="L64" s="144" t="s">
        <v>412</v>
      </c>
      <c r="M64" s="144" t="s">
        <v>412</v>
      </c>
      <c r="N64" s="144" t="s">
        <v>412</v>
      </c>
      <c r="O64" s="144" t="s">
        <v>412</v>
      </c>
      <c r="P64" s="144" t="s">
        <v>407</v>
      </c>
      <c r="Q64" s="144" t="s">
        <v>412</v>
      </c>
      <c r="R64" s="144" t="s">
        <v>412</v>
      </c>
      <c r="S64" s="144">
        <v>2017</v>
      </c>
      <c r="T64" s="145">
        <v>1500000</v>
      </c>
      <c r="U64" s="146"/>
    </row>
    <row r="65" spans="1:21" hidden="1" x14ac:dyDescent="0.25">
      <c r="A65" s="142"/>
      <c r="B65" s="143" t="s">
        <v>473</v>
      </c>
      <c r="C65" s="144">
        <v>1</v>
      </c>
      <c r="D65" s="144" t="s">
        <v>412</v>
      </c>
      <c r="E65" s="144" t="s">
        <v>412</v>
      </c>
      <c r="F65" s="144" t="s">
        <v>412</v>
      </c>
      <c r="G65" s="144" t="s">
        <v>50</v>
      </c>
      <c r="H65" s="144" t="s">
        <v>412</v>
      </c>
      <c r="I65" s="144" t="s">
        <v>407</v>
      </c>
      <c r="J65" s="144" t="s">
        <v>412</v>
      </c>
      <c r="K65" s="144"/>
      <c r="L65" s="144" t="s">
        <v>412</v>
      </c>
      <c r="M65" s="144" t="s">
        <v>412</v>
      </c>
      <c r="N65" s="144" t="s">
        <v>412</v>
      </c>
      <c r="O65" s="144" t="s">
        <v>412</v>
      </c>
      <c r="P65" s="144" t="s">
        <v>407</v>
      </c>
      <c r="Q65" s="144" t="s">
        <v>412</v>
      </c>
      <c r="R65" s="144" t="s">
        <v>412</v>
      </c>
      <c r="S65" s="144">
        <v>2017</v>
      </c>
      <c r="T65" s="145">
        <v>9000000</v>
      </c>
      <c r="U65" s="146"/>
    </row>
    <row r="66" spans="1:21" hidden="1" x14ac:dyDescent="0.25">
      <c r="A66" s="142"/>
      <c r="B66" s="143" t="s">
        <v>474</v>
      </c>
      <c r="C66" s="144">
        <v>10</v>
      </c>
      <c r="D66" s="144" t="s">
        <v>412</v>
      </c>
      <c r="E66" s="144" t="s">
        <v>412</v>
      </c>
      <c r="F66" s="144" t="s">
        <v>412</v>
      </c>
      <c r="G66" s="144" t="s">
        <v>50</v>
      </c>
      <c r="H66" s="144" t="s">
        <v>412</v>
      </c>
      <c r="I66" s="144" t="s">
        <v>407</v>
      </c>
      <c r="J66" s="144" t="s">
        <v>412</v>
      </c>
      <c r="K66" s="144"/>
      <c r="L66" s="144" t="s">
        <v>412</v>
      </c>
      <c r="M66" s="144" t="s">
        <v>412</v>
      </c>
      <c r="N66" s="144" t="s">
        <v>412</v>
      </c>
      <c r="O66" s="144" t="s">
        <v>412</v>
      </c>
      <c r="P66" s="144" t="s">
        <v>407</v>
      </c>
      <c r="Q66" s="144" t="s">
        <v>412</v>
      </c>
      <c r="R66" s="144" t="s">
        <v>412</v>
      </c>
      <c r="S66" s="144">
        <v>2018</v>
      </c>
      <c r="T66" s="145">
        <v>10000000</v>
      </c>
      <c r="U66" s="146"/>
    </row>
    <row r="67" spans="1:21" hidden="1" x14ac:dyDescent="0.25">
      <c r="A67" s="142"/>
      <c r="B67" s="143" t="s">
        <v>475</v>
      </c>
      <c r="C67" s="144">
        <v>1</v>
      </c>
      <c r="D67" s="144" t="s">
        <v>412</v>
      </c>
      <c r="E67" s="144" t="s">
        <v>412</v>
      </c>
      <c r="F67" s="144" t="s">
        <v>412</v>
      </c>
      <c r="G67" s="144" t="s">
        <v>50</v>
      </c>
      <c r="H67" s="144" t="s">
        <v>412</v>
      </c>
      <c r="I67" s="144" t="s">
        <v>412</v>
      </c>
      <c r="J67" s="144" t="s">
        <v>412</v>
      </c>
      <c r="K67" s="144"/>
      <c r="L67" s="144" t="s">
        <v>412</v>
      </c>
      <c r="M67" s="144" t="s">
        <v>412</v>
      </c>
      <c r="N67" s="144" t="s">
        <v>412</v>
      </c>
      <c r="O67" s="144" t="s">
        <v>412</v>
      </c>
      <c r="P67" s="144" t="s">
        <v>412</v>
      </c>
      <c r="Q67" s="144" t="s">
        <v>414</v>
      </c>
      <c r="R67" s="144" t="s">
        <v>412</v>
      </c>
      <c r="S67" s="144">
        <v>2018</v>
      </c>
      <c r="T67" s="145">
        <v>5945000</v>
      </c>
      <c r="U67" s="146"/>
    </row>
    <row r="68" spans="1:21" hidden="1" x14ac:dyDescent="0.25">
      <c r="A68" s="142"/>
      <c r="B68" s="143" t="s">
        <v>476</v>
      </c>
      <c r="C68" s="144">
        <v>3</v>
      </c>
      <c r="D68" s="144" t="s">
        <v>412</v>
      </c>
      <c r="E68" s="144" t="s">
        <v>412</v>
      </c>
      <c r="F68" s="144" t="s">
        <v>412</v>
      </c>
      <c r="G68" s="144" t="s">
        <v>50</v>
      </c>
      <c r="H68" s="144" t="s">
        <v>412</v>
      </c>
      <c r="I68" s="144" t="s">
        <v>407</v>
      </c>
      <c r="J68" s="144" t="s">
        <v>412</v>
      </c>
      <c r="K68" s="144"/>
      <c r="L68" s="144" t="s">
        <v>412</v>
      </c>
      <c r="M68" s="144" t="s">
        <v>412</v>
      </c>
      <c r="N68" s="144" t="s">
        <v>412</v>
      </c>
      <c r="O68" s="144" t="s">
        <v>412</v>
      </c>
      <c r="P68" s="144" t="s">
        <v>407</v>
      </c>
      <c r="Q68" s="144" t="s">
        <v>412</v>
      </c>
      <c r="R68" s="144" t="s">
        <v>412</v>
      </c>
      <c r="S68" s="144">
        <v>2019</v>
      </c>
      <c r="T68" s="145">
        <v>2574000</v>
      </c>
      <c r="U68" s="146"/>
    </row>
    <row r="69" spans="1:21" hidden="1" x14ac:dyDescent="0.25">
      <c r="A69" s="142"/>
      <c r="B69" s="143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5"/>
      <c r="U69" s="146"/>
    </row>
    <row r="70" spans="1:21" hidden="1" x14ac:dyDescent="0.25">
      <c r="A70" s="142">
        <v>7</v>
      </c>
      <c r="B70" s="143" t="s">
        <v>477</v>
      </c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5"/>
      <c r="U70" s="146"/>
    </row>
    <row r="71" spans="1:21" hidden="1" x14ac:dyDescent="0.25">
      <c r="A71" s="142"/>
      <c r="B71" s="143" t="s">
        <v>478</v>
      </c>
      <c r="C71" s="144">
        <v>1001</v>
      </c>
      <c r="D71" s="144" t="s">
        <v>412</v>
      </c>
      <c r="E71" s="144" t="s">
        <v>412</v>
      </c>
      <c r="F71" s="144" t="s">
        <v>412</v>
      </c>
      <c r="G71" s="144" t="s">
        <v>400</v>
      </c>
      <c r="H71" s="144" t="s">
        <v>412</v>
      </c>
      <c r="I71" s="144" t="s">
        <v>407</v>
      </c>
      <c r="J71" s="144" t="s">
        <v>412</v>
      </c>
      <c r="K71" s="144"/>
      <c r="L71" s="144" t="s">
        <v>412</v>
      </c>
      <c r="M71" s="144" t="s">
        <v>412</v>
      </c>
      <c r="N71" s="144" t="s">
        <v>412</v>
      </c>
      <c r="O71" s="144" t="s">
        <v>412</v>
      </c>
      <c r="P71" s="144" t="s">
        <v>412</v>
      </c>
      <c r="Q71" s="144" t="s">
        <v>414</v>
      </c>
      <c r="R71" s="144" t="s">
        <v>412</v>
      </c>
      <c r="S71" s="144">
        <v>2017</v>
      </c>
      <c r="T71" s="159" t="s">
        <v>412</v>
      </c>
      <c r="U71" s="146"/>
    </row>
    <row r="72" spans="1:21" hidden="1" x14ac:dyDescent="0.25">
      <c r="A72" s="142"/>
      <c r="B72" s="143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5"/>
      <c r="U72" s="146"/>
    </row>
    <row r="73" spans="1:21" hidden="1" x14ac:dyDescent="0.25">
      <c r="A73" s="142"/>
      <c r="B73" s="143" t="s">
        <v>479</v>
      </c>
      <c r="C73" s="144">
        <v>1</v>
      </c>
      <c r="D73" s="144" t="s">
        <v>412</v>
      </c>
      <c r="E73" s="144" t="s">
        <v>412</v>
      </c>
      <c r="F73" s="144" t="s">
        <v>399</v>
      </c>
      <c r="G73" s="144" t="s">
        <v>412</v>
      </c>
      <c r="H73" s="144" t="s">
        <v>412</v>
      </c>
      <c r="I73" s="144" t="s">
        <v>407</v>
      </c>
      <c r="J73" s="144" t="s">
        <v>412</v>
      </c>
      <c r="K73" s="144"/>
      <c r="L73" s="144" t="s">
        <v>412</v>
      </c>
      <c r="M73" s="144" t="s">
        <v>412</v>
      </c>
      <c r="N73" s="144" t="s">
        <v>412</v>
      </c>
      <c r="O73" s="144" t="s">
        <v>412</v>
      </c>
      <c r="P73" s="144" t="s">
        <v>412</v>
      </c>
      <c r="Q73" s="144" t="s">
        <v>414</v>
      </c>
      <c r="R73" s="144" t="s">
        <v>412</v>
      </c>
      <c r="S73" s="144">
        <v>2018</v>
      </c>
      <c r="T73" s="159" t="s">
        <v>412</v>
      </c>
      <c r="U73" s="146"/>
    </row>
    <row r="74" spans="1:21" hidden="1" x14ac:dyDescent="0.25">
      <c r="A74" s="142"/>
      <c r="B74" s="143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5"/>
      <c r="U74" s="146"/>
    </row>
    <row r="75" spans="1:21" hidden="1" x14ac:dyDescent="0.25">
      <c r="A75" s="160"/>
      <c r="B75" s="160"/>
      <c r="C75" s="161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</row>
    <row r="76" spans="1:21" hidden="1" x14ac:dyDescent="0.25">
      <c r="A76" s="160"/>
      <c r="B76" s="160"/>
      <c r="C76" s="161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</row>
    <row r="77" spans="1:21" hidden="1" x14ac:dyDescent="0.25">
      <c r="A77" s="160"/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 t="s">
        <v>480</v>
      </c>
      <c r="T77" s="160"/>
      <c r="U77" s="160"/>
    </row>
    <row r="78" spans="1:21" hidden="1" x14ac:dyDescent="0.25">
      <c r="A78" s="160"/>
      <c r="B78" s="162" t="s">
        <v>481</v>
      </c>
      <c r="C78" s="162"/>
      <c r="D78" s="162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 t="s">
        <v>482</v>
      </c>
      <c r="T78" s="160"/>
      <c r="U78" s="160"/>
    </row>
    <row r="79" spans="1:21" hidden="1" x14ac:dyDescent="0.25">
      <c r="A79" s="160"/>
      <c r="B79" s="163" t="s">
        <v>483</v>
      </c>
      <c r="C79" s="163"/>
      <c r="D79" s="163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</row>
    <row r="80" spans="1:21" hidden="1" x14ac:dyDescent="0.25">
      <c r="A80" s="160"/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</row>
    <row r="81" spans="1:21" hidden="1" x14ac:dyDescent="0.25">
      <c r="A81" s="160"/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</row>
    <row r="82" spans="1:21" hidden="1" x14ac:dyDescent="0.25">
      <c r="A82" s="160"/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</row>
    <row r="83" spans="1:21" hidden="1" x14ac:dyDescent="0.25">
      <c r="A83" s="160"/>
      <c r="B83" s="164" t="s">
        <v>33</v>
      </c>
      <c r="C83" s="165"/>
      <c r="D83" s="165"/>
      <c r="E83" s="165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4" t="s">
        <v>484</v>
      </c>
      <c r="S83" s="164"/>
      <c r="T83" s="164"/>
      <c r="U83" s="166"/>
    </row>
    <row r="84" spans="1:21" hidden="1" x14ac:dyDescent="0.25">
      <c r="A84" s="160"/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</row>
    <row r="85" spans="1:21" hidden="1" x14ac:dyDescent="0.25">
      <c r="A85" s="160"/>
      <c r="B85" s="160"/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</row>
    <row r="86" spans="1:21" hidden="1" x14ac:dyDescent="0.25">
      <c r="A86" s="160"/>
      <c r="B86" s="160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</row>
    <row r="87" spans="1:21" hidden="1" x14ac:dyDescent="0.25">
      <c r="A87" s="160"/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</row>
    <row r="88" spans="1:21" hidden="1" x14ac:dyDescent="0.25">
      <c r="A88" s="160"/>
      <c r="B88" s="160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</row>
    <row r="89" spans="1:21" hidden="1" x14ac:dyDescent="0.25">
      <c r="A89" s="160"/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</row>
    <row r="90" spans="1:21" hidden="1" x14ac:dyDescent="0.25">
      <c r="A90" s="160"/>
      <c r="B90" s="160"/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</row>
    <row r="91" spans="1:21" hidden="1" x14ac:dyDescent="0.25">
      <c r="A91" s="160"/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</row>
    <row r="92" spans="1:21" hidden="1" x14ac:dyDescent="0.25">
      <c r="A92" s="160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</row>
    <row r="93" spans="1:21" hidden="1" x14ac:dyDescent="0.25">
      <c r="A93" s="160"/>
      <c r="B93" s="160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</row>
    <row r="94" spans="1:21" hidden="1" x14ac:dyDescent="0.25">
      <c r="A94" s="160"/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</row>
    <row r="95" spans="1:21" hidden="1" x14ac:dyDescent="0.25">
      <c r="A95" s="160"/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</row>
    <row r="96" spans="1:21" ht="15.75" x14ac:dyDescent="0.25">
      <c r="A96" s="337" t="s">
        <v>174</v>
      </c>
      <c r="B96" s="337"/>
      <c r="C96" s="337"/>
      <c r="D96" s="337"/>
      <c r="E96" s="337"/>
      <c r="F96" s="337"/>
      <c r="G96" s="337"/>
      <c r="H96" s="337"/>
      <c r="I96" s="337"/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</row>
    <row r="97" spans="1:24" ht="15.75" x14ac:dyDescent="0.25">
      <c r="A97" s="337" t="s">
        <v>485</v>
      </c>
      <c r="B97" s="337"/>
      <c r="C97" s="337"/>
      <c r="D97" s="337"/>
      <c r="E97" s="337"/>
      <c r="F97" s="337"/>
      <c r="G97" s="337"/>
      <c r="H97" s="337"/>
      <c r="I97" s="337"/>
      <c r="J97" s="337"/>
      <c r="K97" s="337"/>
      <c r="L97" s="337"/>
      <c r="M97" s="337"/>
      <c r="N97" s="337"/>
      <c r="O97" s="337"/>
      <c r="P97" s="337"/>
      <c r="Q97" s="337"/>
      <c r="R97" s="337"/>
      <c r="S97" s="337"/>
      <c r="T97" s="337"/>
      <c r="U97" s="337"/>
    </row>
    <row r="98" spans="1:24" ht="15.75" x14ac:dyDescent="0.25">
      <c r="A98" s="337" t="s">
        <v>486</v>
      </c>
      <c r="B98" s="337"/>
      <c r="C98" s="337"/>
      <c r="D98" s="337"/>
      <c r="E98" s="337"/>
      <c r="F98" s="337"/>
      <c r="G98" s="337"/>
      <c r="H98" s="337"/>
      <c r="I98" s="337"/>
      <c r="J98" s="337"/>
      <c r="K98" s="337"/>
      <c r="L98" s="337"/>
      <c r="M98" s="337"/>
      <c r="N98" s="337"/>
      <c r="O98" s="337"/>
      <c r="P98" s="337"/>
      <c r="Q98" s="337"/>
      <c r="R98" s="337"/>
      <c r="S98" s="337"/>
      <c r="T98" s="337"/>
      <c r="U98" s="337"/>
    </row>
    <row r="99" spans="1:24" ht="16.5" thickBot="1" x14ac:dyDescent="0.3">
      <c r="A99" s="338" t="s">
        <v>487</v>
      </c>
      <c r="B99" s="338"/>
      <c r="C99" s="338"/>
      <c r="D99" s="338"/>
      <c r="E99" s="338"/>
      <c r="F99" s="338"/>
      <c r="G99" s="338"/>
      <c r="H99" s="338"/>
      <c r="I99" s="338"/>
      <c r="J99" s="338"/>
      <c r="K99" s="337"/>
      <c r="L99" s="338"/>
      <c r="M99" s="338"/>
      <c r="N99" s="338"/>
      <c r="O99" s="338"/>
      <c r="P99" s="338"/>
      <c r="Q99" s="338"/>
      <c r="R99" s="338"/>
      <c r="S99" s="338"/>
      <c r="T99" s="338"/>
      <c r="U99" s="338"/>
    </row>
    <row r="100" spans="1:24" x14ac:dyDescent="0.25">
      <c r="A100" s="339" t="s">
        <v>14</v>
      </c>
      <c r="B100" s="341" t="s">
        <v>386</v>
      </c>
      <c r="C100" s="344" t="s">
        <v>387</v>
      </c>
      <c r="D100" s="341" t="s">
        <v>388</v>
      </c>
      <c r="E100" s="341"/>
      <c r="F100" s="341"/>
      <c r="G100" s="341"/>
      <c r="H100" s="341"/>
      <c r="I100" s="347" t="s">
        <v>389</v>
      </c>
      <c r="J100" s="348"/>
      <c r="K100" s="344" t="s">
        <v>390</v>
      </c>
      <c r="L100" s="353" t="s">
        <v>391</v>
      </c>
      <c r="M100" s="354"/>
      <c r="N100" s="354"/>
      <c r="O100" s="354"/>
      <c r="P100" s="341" t="s">
        <v>392</v>
      </c>
      <c r="Q100" s="341"/>
      <c r="R100" s="354"/>
      <c r="S100" s="344" t="s">
        <v>393</v>
      </c>
      <c r="T100" s="344" t="s">
        <v>394</v>
      </c>
      <c r="U100" s="359" t="s">
        <v>395</v>
      </c>
    </row>
    <row r="101" spans="1:24" ht="83.25" customHeight="1" x14ac:dyDescent="0.25">
      <c r="A101" s="340"/>
      <c r="B101" s="342"/>
      <c r="C101" s="345"/>
      <c r="D101" s="342" t="s">
        <v>396</v>
      </c>
      <c r="E101" s="362"/>
      <c r="F101" s="342"/>
      <c r="G101" s="342"/>
      <c r="H101" s="342"/>
      <c r="I101" s="349"/>
      <c r="J101" s="350"/>
      <c r="K101" s="351"/>
      <c r="L101" s="355"/>
      <c r="M101" s="356"/>
      <c r="N101" s="356"/>
      <c r="O101" s="356"/>
      <c r="P101" s="356"/>
      <c r="Q101" s="356"/>
      <c r="R101" s="356"/>
      <c r="S101" s="345"/>
      <c r="T101" s="357"/>
      <c r="U101" s="360"/>
    </row>
    <row r="102" spans="1:24" ht="48.75" thickBot="1" x14ac:dyDescent="0.3">
      <c r="A102" s="340"/>
      <c r="B102" s="343"/>
      <c r="C102" s="346"/>
      <c r="D102" s="126" t="s">
        <v>397</v>
      </c>
      <c r="E102" s="126" t="s">
        <v>398</v>
      </c>
      <c r="F102" s="127" t="s">
        <v>399</v>
      </c>
      <c r="G102" s="126" t="s">
        <v>400</v>
      </c>
      <c r="H102" s="126" t="s">
        <v>401</v>
      </c>
      <c r="I102" s="127" t="s">
        <v>407</v>
      </c>
      <c r="J102" s="167" t="s">
        <v>403</v>
      </c>
      <c r="K102" s="352"/>
      <c r="L102" s="168" t="s">
        <v>403</v>
      </c>
      <c r="M102" s="127" t="s">
        <v>404</v>
      </c>
      <c r="N102" s="126" t="s">
        <v>405</v>
      </c>
      <c r="O102" s="126" t="s">
        <v>406</v>
      </c>
      <c r="P102" s="127" t="s">
        <v>407</v>
      </c>
      <c r="Q102" s="126" t="s">
        <v>408</v>
      </c>
      <c r="R102" s="127" t="s">
        <v>403</v>
      </c>
      <c r="S102" s="346"/>
      <c r="T102" s="358"/>
      <c r="U102" s="361"/>
    </row>
    <row r="103" spans="1:24" ht="15.75" thickBot="1" x14ac:dyDescent="0.3">
      <c r="A103" s="128">
        <v>1</v>
      </c>
      <c r="B103" s="129">
        <v>2</v>
      </c>
      <c r="C103" s="130">
        <v>3</v>
      </c>
      <c r="D103" s="131">
        <v>4</v>
      </c>
      <c r="E103" s="131">
        <v>5</v>
      </c>
      <c r="F103" s="131">
        <v>6</v>
      </c>
      <c r="G103" s="131">
        <v>7</v>
      </c>
      <c r="H103" s="131">
        <v>8</v>
      </c>
      <c r="I103" s="131">
        <v>9</v>
      </c>
      <c r="J103" s="131">
        <v>11</v>
      </c>
      <c r="K103" s="169">
        <v>10</v>
      </c>
      <c r="L103" s="131">
        <v>11</v>
      </c>
      <c r="M103" s="131">
        <v>12</v>
      </c>
      <c r="N103" s="131">
        <v>13</v>
      </c>
      <c r="O103" s="131">
        <v>14</v>
      </c>
      <c r="P103" s="131">
        <v>15</v>
      </c>
      <c r="Q103" s="131">
        <v>16</v>
      </c>
      <c r="R103" s="131">
        <v>17</v>
      </c>
      <c r="S103" s="131">
        <v>18</v>
      </c>
      <c r="T103" s="131">
        <v>19</v>
      </c>
      <c r="U103" s="129">
        <v>20</v>
      </c>
      <c r="V103" s="132"/>
    </row>
    <row r="104" spans="1:24" x14ac:dyDescent="0.25">
      <c r="A104" s="170" t="s">
        <v>488</v>
      </c>
      <c r="B104" s="134" t="s">
        <v>489</v>
      </c>
      <c r="C104" s="135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71" t="s">
        <v>412</v>
      </c>
      <c r="U104" s="138"/>
    </row>
    <row r="105" spans="1:24" x14ac:dyDescent="0.25">
      <c r="A105" s="172"/>
      <c r="B105" s="140" t="s">
        <v>490</v>
      </c>
      <c r="C105" s="144" t="s">
        <v>412</v>
      </c>
      <c r="D105" s="144" t="s">
        <v>412</v>
      </c>
      <c r="E105" s="144" t="s">
        <v>412</v>
      </c>
      <c r="F105" s="144" t="s">
        <v>412</v>
      </c>
      <c r="G105" s="144" t="s">
        <v>412</v>
      </c>
      <c r="H105" s="144" t="s">
        <v>412</v>
      </c>
      <c r="I105" s="144" t="s">
        <v>412</v>
      </c>
      <c r="J105" s="144" t="s">
        <v>412</v>
      </c>
      <c r="K105" s="144" t="s">
        <v>412</v>
      </c>
      <c r="L105" s="144" t="s">
        <v>412</v>
      </c>
      <c r="M105" s="144" t="s">
        <v>412</v>
      </c>
      <c r="N105" s="144" t="s">
        <v>412</v>
      </c>
      <c r="O105" s="144" t="s">
        <v>412</v>
      </c>
      <c r="P105" s="144" t="s">
        <v>412</v>
      </c>
      <c r="Q105" s="144" t="s">
        <v>412</v>
      </c>
      <c r="R105" s="144" t="s">
        <v>412</v>
      </c>
      <c r="S105" s="144" t="s">
        <v>412</v>
      </c>
      <c r="T105" s="171" t="s">
        <v>412</v>
      </c>
      <c r="U105" s="138"/>
    </row>
    <row r="106" spans="1:24" x14ac:dyDescent="0.25">
      <c r="A106" s="172"/>
      <c r="B106" s="140"/>
      <c r="C106" s="203"/>
      <c r="D106" s="203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171"/>
      <c r="U106" s="138"/>
    </row>
    <row r="107" spans="1:24" x14ac:dyDescent="0.25">
      <c r="A107" s="170" t="s">
        <v>491</v>
      </c>
      <c r="B107" s="134" t="s">
        <v>409</v>
      </c>
      <c r="C107" s="135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7">
        <f>T108+T119+T123+T129</f>
        <v>231309000</v>
      </c>
      <c r="U107" s="138"/>
      <c r="X107" s="173" t="s">
        <v>416</v>
      </c>
    </row>
    <row r="108" spans="1:24" x14ac:dyDescent="0.25">
      <c r="A108" s="139"/>
      <c r="B108" s="140" t="s">
        <v>492</v>
      </c>
      <c r="C108" s="141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7">
        <f>T109+T110+T111+T112+T113+T114+T115+T116+T117+T118</f>
        <v>85062000</v>
      </c>
      <c r="U108" s="138"/>
      <c r="X108" s="173"/>
    </row>
    <row r="109" spans="1:24" x14ac:dyDescent="0.25">
      <c r="A109" s="142"/>
      <c r="B109" s="143" t="s">
        <v>411</v>
      </c>
      <c r="C109" s="144">
        <v>7</v>
      </c>
      <c r="D109" s="144" t="s">
        <v>412</v>
      </c>
      <c r="E109" s="144" t="s">
        <v>412</v>
      </c>
      <c r="F109" s="144" t="s">
        <v>412</v>
      </c>
      <c r="G109" s="144" t="s">
        <v>50</v>
      </c>
      <c r="H109" s="144" t="s">
        <v>412</v>
      </c>
      <c r="I109" s="144" t="s">
        <v>407</v>
      </c>
      <c r="J109" s="144" t="s">
        <v>412</v>
      </c>
      <c r="K109" s="144" t="s">
        <v>413</v>
      </c>
      <c r="L109" s="144" t="s">
        <v>412</v>
      </c>
      <c r="M109" s="144" t="s">
        <v>412</v>
      </c>
      <c r="N109" s="144" t="s">
        <v>412</v>
      </c>
      <c r="O109" s="144" t="s">
        <v>412</v>
      </c>
      <c r="P109" s="144" t="s">
        <v>412</v>
      </c>
      <c r="Q109" s="144" t="s">
        <v>414</v>
      </c>
      <c r="R109" s="144" t="s">
        <v>412</v>
      </c>
      <c r="S109" s="144" t="s">
        <v>415</v>
      </c>
      <c r="T109" s="145">
        <v>22000000</v>
      </c>
      <c r="U109" s="146"/>
      <c r="X109" s="173"/>
    </row>
    <row r="110" spans="1:24" x14ac:dyDescent="0.25">
      <c r="A110" s="142"/>
      <c r="B110" s="143" t="s">
        <v>417</v>
      </c>
      <c r="C110" s="144">
        <v>2</v>
      </c>
      <c r="D110" s="144" t="s">
        <v>412</v>
      </c>
      <c r="E110" s="144" t="s">
        <v>412</v>
      </c>
      <c r="F110" s="144" t="s">
        <v>412</v>
      </c>
      <c r="G110" s="144" t="s">
        <v>50</v>
      </c>
      <c r="H110" s="144" t="s">
        <v>412</v>
      </c>
      <c r="I110" s="144" t="s">
        <v>407</v>
      </c>
      <c r="J110" s="144" t="s">
        <v>412</v>
      </c>
      <c r="K110" s="144" t="s">
        <v>418</v>
      </c>
      <c r="L110" s="144" t="s">
        <v>412</v>
      </c>
      <c r="M110" s="144" t="s">
        <v>412</v>
      </c>
      <c r="N110" s="144" t="s">
        <v>416</v>
      </c>
      <c r="O110" s="144" t="s">
        <v>412</v>
      </c>
      <c r="P110" s="144" t="s">
        <v>407</v>
      </c>
      <c r="Q110" s="144" t="s">
        <v>412</v>
      </c>
      <c r="R110" s="144"/>
      <c r="S110" s="144" t="s">
        <v>419</v>
      </c>
      <c r="T110" s="145">
        <v>12500000</v>
      </c>
      <c r="U110" s="146" t="s">
        <v>493</v>
      </c>
      <c r="V110" s="125" t="s">
        <v>416</v>
      </c>
      <c r="X110" s="173"/>
    </row>
    <row r="111" spans="1:24" x14ac:dyDescent="0.25">
      <c r="A111" s="142"/>
      <c r="B111" s="143" t="s">
        <v>420</v>
      </c>
      <c r="C111" s="144">
        <v>3</v>
      </c>
      <c r="D111" s="144" t="s">
        <v>412</v>
      </c>
      <c r="E111" s="144" t="s">
        <v>412</v>
      </c>
      <c r="F111" s="144" t="s">
        <v>412</v>
      </c>
      <c r="G111" s="144" t="s">
        <v>50</v>
      </c>
      <c r="H111" s="144" t="s">
        <v>412</v>
      </c>
      <c r="I111" s="144" t="s">
        <v>407</v>
      </c>
      <c r="J111" s="144" t="s">
        <v>412</v>
      </c>
      <c r="K111" s="144" t="s">
        <v>421</v>
      </c>
      <c r="L111" s="144" t="s">
        <v>412</v>
      </c>
      <c r="M111" s="144" t="s">
        <v>412</v>
      </c>
      <c r="N111" s="144" t="s">
        <v>412</v>
      </c>
      <c r="O111" s="144" t="s">
        <v>412</v>
      </c>
      <c r="P111" s="144" t="s">
        <v>412</v>
      </c>
      <c r="Q111" s="144" t="s">
        <v>414</v>
      </c>
      <c r="R111" s="144" t="s">
        <v>412</v>
      </c>
      <c r="S111" s="144" t="s">
        <v>422</v>
      </c>
      <c r="T111" s="145">
        <v>12000000</v>
      </c>
      <c r="U111" s="146" t="s">
        <v>494</v>
      </c>
      <c r="V111" s="125" t="s">
        <v>416</v>
      </c>
      <c r="X111" s="173"/>
    </row>
    <row r="112" spans="1:24" x14ac:dyDescent="0.25">
      <c r="A112" s="142"/>
      <c r="B112" s="143" t="s">
        <v>423</v>
      </c>
      <c r="C112" s="144">
        <v>1</v>
      </c>
      <c r="D112" s="144" t="s">
        <v>412</v>
      </c>
      <c r="E112" s="144" t="s">
        <v>412</v>
      </c>
      <c r="F112" s="144" t="s">
        <v>412</v>
      </c>
      <c r="G112" s="144" t="s">
        <v>50</v>
      </c>
      <c r="H112" s="144" t="s">
        <v>412</v>
      </c>
      <c r="I112" s="144" t="s">
        <v>407</v>
      </c>
      <c r="J112" s="144" t="s">
        <v>412</v>
      </c>
      <c r="K112" s="144" t="s">
        <v>424</v>
      </c>
      <c r="L112" s="144" t="s">
        <v>412</v>
      </c>
      <c r="M112" s="144" t="s">
        <v>412</v>
      </c>
      <c r="N112" s="144" t="s">
        <v>412</v>
      </c>
      <c r="O112" s="144" t="s">
        <v>412</v>
      </c>
      <c r="P112" s="144" t="s">
        <v>407</v>
      </c>
      <c r="Q112" s="144" t="s">
        <v>412</v>
      </c>
      <c r="R112" s="144" t="s">
        <v>412</v>
      </c>
      <c r="S112" s="144" t="s">
        <v>425</v>
      </c>
      <c r="T112" s="145">
        <v>10000000</v>
      </c>
      <c r="U112" s="146" t="s">
        <v>495</v>
      </c>
      <c r="X112" s="173"/>
    </row>
    <row r="113" spans="1:24" x14ac:dyDescent="0.25">
      <c r="A113" s="142"/>
      <c r="B113" s="143" t="s">
        <v>426</v>
      </c>
      <c r="C113" s="144">
        <v>2</v>
      </c>
      <c r="D113" s="144" t="s">
        <v>412</v>
      </c>
      <c r="E113" s="144" t="s">
        <v>412</v>
      </c>
      <c r="F113" s="144" t="s">
        <v>412</v>
      </c>
      <c r="G113" s="144" t="s">
        <v>50</v>
      </c>
      <c r="H113" s="144" t="s">
        <v>412</v>
      </c>
      <c r="I113" s="144" t="s">
        <v>407</v>
      </c>
      <c r="J113" s="144" t="s">
        <v>412</v>
      </c>
      <c r="K113" s="144" t="s">
        <v>427</v>
      </c>
      <c r="L113" s="144" t="s">
        <v>412</v>
      </c>
      <c r="M113" s="144" t="s">
        <v>412</v>
      </c>
      <c r="N113" s="144" t="s">
        <v>412</v>
      </c>
      <c r="O113" s="144" t="s">
        <v>412</v>
      </c>
      <c r="P113" s="144" t="s">
        <v>412</v>
      </c>
      <c r="Q113" s="144"/>
      <c r="R113" s="147" t="s">
        <v>403</v>
      </c>
      <c r="S113" s="144">
        <v>2000</v>
      </c>
      <c r="T113" s="145">
        <v>1100000</v>
      </c>
      <c r="U113" s="146" t="s">
        <v>494</v>
      </c>
      <c r="X113" s="173">
        <f>T107+T142+T155</f>
        <v>3934099749</v>
      </c>
    </row>
    <row r="114" spans="1:24" x14ac:dyDescent="0.25">
      <c r="A114" s="142"/>
      <c r="B114" s="143" t="s">
        <v>428</v>
      </c>
      <c r="C114" s="144">
        <v>1</v>
      </c>
      <c r="D114" s="144" t="s">
        <v>412</v>
      </c>
      <c r="E114" s="144" t="s">
        <v>412</v>
      </c>
      <c r="F114" s="144" t="s">
        <v>412</v>
      </c>
      <c r="G114" s="144" t="s">
        <v>50</v>
      </c>
      <c r="H114" s="144" t="s">
        <v>412</v>
      </c>
      <c r="I114" s="144" t="s">
        <v>407</v>
      </c>
      <c r="J114" s="144" t="s">
        <v>412</v>
      </c>
      <c r="K114" s="144" t="s">
        <v>424</v>
      </c>
      <c r="L114" s="144" t="s">
        <v>412</v>
      </c>
      <c r="M114" s="144" t="s">
        <v>412</v>
      </c>
      <c r="N114" s="144" t="s">
        <v>412</v>
      </c>
      <c r="O114" s="144" t="s">
        <v>412</v>
      </c>
      <c r="P114" s="144" t="s">
        <v>407</v>
      </c>
      <c r="Q114" s="144" t="s">
        <v>412</v>
      </c>
      <c r="R114" s="144" t="s">
        <v>412</v>
      </c>
      <c r="S114" s="144">
        <v>2019</v>
      </c>
      <c r="T114" s="145">
        <v>7997000</v>
      </c>
      <c r="U114" s="146"/>
      <c r="X114" s="173"/>
    </row>
    <row r="115" spans="1:24" x14ac:dyDescent="0.25">
      <c r="A115" s="142"/>
      <c r="B115" s="143" t="s">
        <v>429</v>
      </c>
      <c r="C115" s="144">
        <v>1</v>
      </c>
      <c r="D115" s="144" t="s">
        <v>412</v>
      </c>
      <c r="E115" s="144" t="s">
        <v>412</v>
      </c>
      <c r="F115" s="144" t="s">
        <v>412</v>
      </c>
      <c r="G115" s="144" t="s">
        <v>50</v>
      </c>
      <c r="H115" s="144" t="s">
        <v>412</v>
      </c>
      <c r="I115" s="144" t="s">
        <v>407</v>
      </c>
      <c r="J115" s="144" t="s">
        <v>412</v>
      </c>
      <c r="K115" s="144" t="s">
        <v>413</v>
      </c>
      <c r="L115" s="144" t="s">
        <v>412</v>
      </c>
      <c r="M115" s="144" t="s">
        <v>412</v>
      </c>
      <c r="N115" s="144" t="s">
        <v>412</v>
      </c>
      <c r="O115" s="144" t="s">
        <v>412</v>
      </c>
      <c r="P115" s="144" t="s">
        <v>407</v>
      </c>
      <c r="Q115" s="144" t="s">
        <v>412</v>
      </c>
      <c r="R115" s="144" t="s">
        <v>412</v>
      </c>
      <c r="S115" s="144">
        <v>2019</v>
      </c>
      <c r="T115" s="145">
        <v>5995000</v>
      </c>
      <c r="U115" s="146"/>
      <c r="X115" s="173"/>
    </row>
    <row r="116" spans="1:24" x14ac:dyDescent="0.25">
      <c r="A116" s="142"/>
      <c r="B116" s="143" t="s">
        <v>496</v>
      </c>
      <c r="C116" s="144">
        <v>2</v>
      </c>
      <c r="D116" s="144"/>
      <c r="E116" s="144" t="s">
        <v>49</v>
      </c>
      <c r="F116" s="144"/>
      <c r="G116" s="144"/>
      <c r="H116" s="144"/>
      <c r="I116" s="144" t="s">
        <v>407</v>
      </c>
      <c r="J116" s="144"/>
      <c r="K116" s="144"/>
      <c r="L116" s="144"/>
      <c r="M116" s="144"/>
      <c r="N116" s="144"/>
      <c r="O116" s="144"/>
      <c r="P116" s="144" t="s">
        <v>407</v>
      </c>
      <c r="Q116" s="144"/>
      <c r="R116" s="144"/>
      <c r="S116" s="144">
        <v>2020</v>
      </c>
      <c r="T116" s="174">
        <v>10000000</v>
      </c>
      <c r="U116" s="146"/>
      <c r="W116" s="125">
        <v>10000000</v>
      </c>
      <c r="X116" s="173"/>
    </row>
    <row r="117" spans="1:24" x14ac:dyDescent="0.25">
      <c r="A117" s="142"/>
      <c r="B117" s="143" t="s">
        <v>497</v>
      </c>
      <c r="C117" s="144">
        <v>1</v>
      </c>
      <c r="D117" s="144"/>
      <c r="E117" s="144" t="s">
        <v>49</v>
      </c>
      <c r="F117" s="144"/>
      <c r="G117" s="144"/>
      <c r="H117" s="144"/>
      <c r="I117" s="144" t="s">
        <v>407</v>
      </c>
      <c r="J117" s="144"/>
      <c r="K117" s="144"/>
      <c r="L117" s="144"/>
      <c r="M117" s="144"/>
      <c r="N117" s="144"/>
      <c r="O117" s="144"/>
      <c r="P117" s="144" t="s">
        <v>407</v>
      </c>
      <c r="Q117" s="144"/>
      <c r="R117" s="144"/>
      <c r="S117" s="144">
        <v>2020</v>
      </c>
      <c r="T117" s="174">
        <v>3300000</v>
      </c>
      <c r="U117" s="146"/>
      <c r="W117" s="125">
        <v>3300000</v>
      </c>
      <c r="X117" s="173"/>
    </row>
    <row r="118" spans="1:24" x14ac:dyDescent="0.25">
      <c r="A118" s="142"/>
      <c r="B118" s="143" t="s">
        <v>498</v>
      </c>
      <c r="C118" s="144">
        <v>2</v>
      </c>
      <c r="D118" s="144"/>
      <c r="E118" s="144" t="s">
        <v>49</v>
      </c>
      <c r="F118" s="144"/>
      <c r="G118" s="144"/>
      <c r="H118" s="144"/>
      <c r="I118" s="144" t="s">
        <v>407</v>
      </c>
      <c r="J118" s="144"/>
      <c r="K118" s="144"/>
      <c r="L118" s="144"/>
      <c r="M118" s="144"/>
      <c r="N118" s="144"/>
      <c r="O118" s="144"/>
      <c r="P118" s="144" t="s">
        <v>407</v>
      </c>
      <c r="Q118" s="144"/>
      <c r="R118" s="144"/>
      <c r="S118" s="144"/>
      <c r="T118" s="174">
        <v>170000</v>
      </c>
      <c r="U118" s="146"/>
      <c r="W118" s="125">
        <v>170000</v>
      </c>
      <c r="X118" s="173"/>
    </row>
    <row r="119" spans="1:24" x14ac:dyDescent="0.25">
      <c r="A119" s="142"/>
      <c r="B119" s="151" t="s">
        <v>499</v>
      </c>
      <c r="C119" s="144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4"/>
      <c r="T119" s="152">
        <f>T121</f>
        <v>25000000</v>
      </c>
      <c r="U119" s="150"/>
      <c r="V119" s="125" t="s">
        <v>416</v>
      </c>
      <c r="X119" s="173"/>
    </row>
    <row r="120" spans="1:24" x14ac:dyDescent="0.25">
      <c r="A120" s="142"/>
      <c r="B120" s="175" t="s">
        <v>500</v>
      </c>
      <c r="C120" s="144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4"/>
      <c r="T120" s="152"/>
      <c r="U120" s="150"/>
      <c r="X120" s="173"/>
    </row>
    <row r="121" spans="1:24" x14ac:dyDescent="0.25">
      <c r="A121" s="142"/>
      <c r="B121" s="143" t="s">
        <v>431</v>
      </c>
      <c r="C121" s="144">
        <v>2</v>
      </c>
      <c r="D121" s="144" t="s">
        <v>412</v>
      </c>
      <c r="E121" s="144" t="s">
        <v>501</v>
      </c>
      <c r="F121" s="144" t="s">
        <v>412</v>
      </c>
      <c r="G121" s="144" t="s">
        <v>412</v>
      </c>
      <c r="H121" s="144" t="s">
        <v>412</v>
      </c>
      <c r="I121" s="144" t="s">
        <v>412</v>
      </c>
      <c r="J121" s="144" t="s">
        <v>412</v>
      </c>
      <c r="K121" s="144" t="s">
        <v>502</v>
      </c>
      <c r="L121" s="144" t="s">
        <v>412</v>
      </c>
      <c r="M121" s="144" t="s">
        <v>412</v>
      </c>
      <c r="N121" s="144" t="s">
        <v>412</v>
      </c>
      <c r="O121" s="144" t="s">
        <v>412</v>
      </c>
      <c r="P121" s="144" t="s">
        <v>412</v>
      </c>
      <c r="Q121" s="144" t="s">
        <v>414</v>
      </c>
      <c r="R121" s="144" t="s">
        <v>412</v>
      </c>
      <c r="S121" s="144" t="s">
        <v>433</v>
      </c>
      <c r="T121" s="145">
        <v>25000000</v>
      </c>
      <c r="U121" s="146"/>
      <c r="X121" s="173"/>
    </row>
    <row r="122" spans="1:24" x14ac:dyDescent="0.25">
      <c r="A122" s="142"/>
      <c r="B122" s="143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5"/>
      <c r="U122" s="146"/>
      <c r="X122" s="173"/>
    </row>
    <row r="123" spans="1:24" x14ac:dyDescent="0.25">
      <c r="A123" s="142"/>
      <c r="B123" s="151" t="s">
        <v>503</v>
      </c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53">
        <f>T124+T125+T126+T128+T127</f>
        <v>7095000</v>
      </c>
      <c r="U123" s="146"/>
      <c r="X123" s="173"/>
    </row>
    <row r="124" spans="1:24" x14ac:dyDescent="0.25">
      <c r="A124" s="142"/>
      <c r="B124" s="143" t="s">
        <v>435</v>
      </c>
      <c r="C124" s="144">
        <v>2</v>
      </c>
      <c r="D124" s="144" t="s">
        <v>412</v>
      </c>
      <c r="E124" s="144" t="s">
        <v>412</v>
      </c>
      <c r="F124" s="144" t="s">
        <v>412</v>
      </c>
      <c r="G124" s="144" t="s">
        <v>50</v>
      </c>
      <c r="H124" s="144" t="s">
        <v>412</v>
      </c>
      <c r="I124" s="144" t="s">
        <v>407</v>
      </c>
      <c r="J124" s="144"/>
      <c r="K124" s="144" t="s">
        <v>504</v>
      </c>
      <c r="L124" s="144" t="s">
        <v>436</v>
      </c>
      <c r="M124" s="144" t="s">
        <v>412</v>
      </c>
      <c r="N124" s="144" t="s">
        <v>412</v>
      </c>
      <c r="O124" s="144" t="s">
        <v>412</v>
      </c>
      <c r="P124" s="144" t="s">
        <v>412</v>
      </c>
      <c r="Q124" s="144" t="s">
        <v>414</v>
      </c>
      <c r="R124" s="144" t="s">
        <v>412</v>
      </c>
      <c r="S124" s="144">
        <v>2016</v>
      </c>
      <c r="T124" s="145">
        <v>150000</v>
      </c>
      <c r="U124" s="146"/>
      <c r="X124" s="173"/>
    </row>
    <row r="125" spans="1:24" x14ac:dyDescent="0.25">
      <c r="A125" s="142"/>
      <c r="B125" s="143" t="s">
        <v>437</v>
      </c>
      <c r="C125" s="144">
        <v>1</v>
      </c>
      <c r="D125" s="144" t="s">
        <v>412</v>
      </c>
      <c r="E125" s="144" t="s">
        <v>412</v>
      </c>
      <c r="F125" s="144" t="s">
        <v>412</v>
      </c>
      <c r="G125" s="144" t="s">
        <v>50</v>
      </c>
      <c r="H125" s="144" t="s">
        <v>412</v>
      </c>
      <c r="I125" s="144" t="s">
        <v>407</v>
      </c>
      <c r="J125" s="144"/>
      <c r="K125" s="144" t="s">
        <v>504</v>
      </c>
      <c r="L125" s="144" t="s">
        <v>412</v>
      </c>
      <c r="M125" s="144" t="s">
        <v>412</v>
      </c>
      <c r="N125" s="144" t="s">
        <v>412</v>
      </c>
      <c r="O125" s="144" t="s">
        <v>412</v>
      </c>
      <c r="P125" s="144" t="s">
        <v>412</v>
      </c>
      <c r="Q125" s="144" t="s">
        <v>414</v>
      </c>
      <c r="R125" s="144" t="s">
        <v>412</v>
      </c>
      <c r="S125" s="144">
        <v>2010</v>
      </c>
      <c r="T125" s="145">
        <v>2145000</v>
      </c>
      <c r="U125" s="146"/>
      <c r="X125" s="173"/>
    </row>
    <row r="126" spans="1:24" x14ac:dyDescent="0.25">
      <c r="A126" s="142"/>
      <c r="B126" s="143" t="s">
        <v>438</v>
      </c>
      <c r="C126" s="144">
        <v>1</v>
      </c>
      <c r="D126" s="144" t="s">
        <v>412</v>
      </c>
      <c r="E126" s="144" t="s">
        <v>412</v>
      </c>
      <c r="F126" s="144" t="s">
        <v>412</v>
      </c>
      <c r="G126" s="144" t="s">
        <v>50</v>
      </c>
      <c r="H126" s="144" t="s">
        <v>412</v>
      </c>
      <c r="I126" s="144" t="s">
        <v>407</v>
      </c>
      <c r="J126" s="144"/>
      <c r="K126" s="144" t="s">
        <v>505</v>
      </c>
      <c r="L126" s="144" t="s">
        <v>412</v>
      </c>
      <c r="M126" s="144" t="s">
        <v>412</v>
      </c>
      <c r="N126" s="144" t="s">
        <v>412</v>
      </c>
      <c r="O126" s="144" t="s">
        <v>412</v>
      </c>
      <c r="P126" s="144" t="s">
        <v>412</v>
      </c>
      <c r="Q126" s="144" t="s">
        <v>414</v>
      </c>
      <c r="R126" s="144" t="s">
        <v>412</v>
      </c>
      <c r="S126" s="144" t="s">
        <v>439</v>
      </c>
      <c r="T126" s="145">
        <v>1400000</v>
      </c>
      <c r="U126" s="146" t="s">
        <v>495</v>
      </c>
      <c r="X126" s="173"/>
    </row>
    <row r="127" spans="1:24" x14ac:dyDescent="0.25">
      <c r="A127" s="142"/>
      <c r="B127" s="143" t="s">
        <v>506</v>
      </c>
      <c r="C127" s="144">
        <v>2</v>
      </c>
      <c r="D127" s="144" t="s">
        <v>412</v>
      </c>
      <c r="E127" s="144" t="s">
        <v>49</v>
      </c>
      <c r="F127" s="144" t="s">
        <v>412</v>
      </c>
      <c r="G127" s="144" t="s">
        <v>412</v>
      </c>
      <c r="H127" s="144" t="s">
        <v>412</v>
      </c>
      <c r="I127" s="144" t="s">
        <v>407</v>
      </c>
      <c r="J127" s="144"/>
      <c r="K127" s="144"/>
      <c r="L127" s="144" t="s">
        <v>412</v>
      </c>
      <c r="M127" s="144" t="s">
        <v>412</v>
      </c>
      <c r="N127" s="144" t="s">
        <v>412</v>
      </c>
      <c r="O127" s="144" t="s">
        <v>412</v>
      </c>
      <c r="P127" s="144" t="s">
        <v>407</v>
      </c>
      <c r="Q127" s="144" t="s">
        <v>412</v>
      </c>
      <c r="R127" s="144" t="s">
        <v>412</v>
      </c>
      <c r="S127" s="144">
        <v>2020</v>
      </c>
      <c r="T127" s="145">
        <v>600000</v>
      </c>
      <c r="U127" s="146"/>
      <c r="X127" s="173"/>
    </row>
    <row r="128" spans="1:24" x14ac:dyDescent="0.25">
      <c r="A128" s="142"/>
      <c r="B128" s="143" t="s">
        <v>556</v>
      </c>
      <c r="C128" s="144">
        <v>14</v>
      </c>
      <c r="D128" s="144" t="s">
        <v>412</v>
      </c>
      <c r="E128" s="144" t="s">
        <v>412</v>
      </c>
      <c r="F128" s="144" t="s">
        <v>412</v>
      </c>
      <c r="G128" s="144" t="s">
        <v>412</v>
      </c>
      <c r="H128" s="144" t="s">
        <v>507</v>
      </c>
      <c r="I128" s="144" t="s">
        <v>407</v>
      </c>
      <c r="J128" s="144"/>
      <c r="K128" s="144"/>
      <c r="L128" s="144" t="s">
        <v>412</v>
      </c>
      <c r="M128" s="144" t="s">
        <v>412</v>
      </c>
      <c r="N128" s="144" t="s">
        <v>412</v>
      </c>
      <c r="O128" s="144" t="s">
        <v>412</v>
      </c>
      <c r="P128" s="144" t="s">
        <v>407</v>
      </c>
      <c r="Q128" s="144" t="s">
        <v>412</v>
      </c>
      <c r="R128" s="144" t="s">
        <v>412</v>
      </c>
      <c r="S128" s="144">
        <v>2020</v>
      </c>
      <c r="T128" s="174">
        <v>2800000</v>
      </c>
      <c r="U128" s="146"/>
    </row>
    <row r="129" spans="1:21" x14ac:dyDescent="0.25">
      <c r="A129" s="335"/>
      <c r="B129" s="329" t="s">
        <v>508</v>
      </c>
      <c r="C129" s="321"/>
      <c r="D129" s="321"/>
      <c r="E129" s="321"/>
      <c r="F129" s="321"/>
      <c r="G129" s="321"/>
      <c r="H129" s="321"/>
      <c r="I129" s="321"/>
      <c r="J129" s="144"/>
      <c r="K129" s="321"/>
      <c r="L129" s="321"/>
      <c r="M129" s="321"/>
      <c r="N129" s="321"/>
      <c r="O129" s="321"/>
      <c r="P129" s="321"/>
      <c r="Q129" s="321"/>
      <c r="R129" s="321" t="s">
        <v>416</v>
      </c>
      <c r="S129" s="321"/>
      <c r="T129" s="323">
        <f>T131+T132+T133+T134+T135+T136+T137+T138+T139+T140+T141</f>
        <v>114152000</v>
      </c>
      <c r="U129" s="325"/>
    </row>
    <row r="130" spans="1:21" x14ac:dyDescent="0.25">
      <c r="A130" s="336"/>
      <c r="B130" s="330"/>
      <c r="C130" s="322"/>
      <c r="D130" s="322"/>
      <c r="E130" s="322"/>
      <c r="F130" s="322"/>
      <c r="G130" s="322"/>
      <c r="H130" s="322"/>
      <c r="I130" s="322"/>
      <c r="J130" s="144"/>
      <c r="K130" s="322"/>
      <c r="L130" s="322"/>
      <c r="M130" s="322"/>
      <c r="N130" s="322"/>
      <c r="O130" s="322"/>
      <c r="P130" s="322"/>
      <c r="Q130" s="322"/>
      <c r="R130" s="322"/>
      <c r="S130" s="322"/>
      <c r="T130" s="324"/>
      <c r="U130" s="326"/>
    </row>
    <row r="131" spans="1:21" x14ac:dyDescent="0.25">
      <c r="A131" s="142"/>
      <c r="B131" s="143" t="s">
        <v>441</v>
      </c>
      <c r="C131" s="144">
        <v>47</v>
      </c>
      <c r="D131" s="144" t="s">
        <v>412</v>
      </c>
      <c r="E131" s="144" t="s">
        <v>412</v>
      </c>
      <c r="F131" s="144" t="s">
        <v>412</v>
      </c>
      <c r="G131" s="144" t="s">
        <v>50</v>
      </c>
      <c r="H131" s="144" t="s">
        <v>412</v>
      </c>
      <c r="I131" s="144" t="s">
        <v>412</v>
      </c>
      <c r="J131" s="144" t="s">
        <v>412</v>
      </c>
      <c r="K131" s="144"/>
      <c r="L131" s="144" t="s">
        <v>412</v>
      </c>
      <c r="M131" s="144" t="s">
        <v>412</v>
      </c>
      <c r="N131" s="144" t="s">
        <v>412</v>
      </c>
      <c r="O131" s="144" t="s">
        <v>412</v>
      </c>
      <c r="P131" s="144" t="s">
        <v>412</v>
      </c>
      <c r="Q131" s="144" t="s">
        <v>414</v>
      </c>
      <c r="R131" s="144" t="s">
        <v>412</v>
      </c>
      <c r="S131" s="144" t="s">
        <v>415</v>
      </c>
      <c r="T131" s="145">
        <v>99002000</v>
      </c>
      <c r="U131" s="146"/>
    </row>
    <row r="132" spans="1:21" x14ac:dyDescent="0.25">
      <c r="A132" s="142"/>
      <c r="B132" s="143" t="s">
        <v>442</v>
      </c>
      <c r="C132" s="144">
        <v>14</v>
      </c>
      <c r="D132" s="144" t="s">
        <v>412</v>
      </c>
      <c r="E132" s="144" t="s">
        <v>412</v>
      </c>
      <c r="F132" s="144" t="s">
        <v>412</v>
      </c>
      <c r="G132" s="144" t="s">
        <v>50</v>
      </c>
      <c r="H132" s="144" t="s">
        <v>412</v>
      </c>
      <c r="I132" s="144" t="s">
        <v>412</v>
      </c>
      <c r="J132" s="144" t="s">
        <v>412</v>
      </c>
      <c r="K132" s="144"/>
      <c r="L132" s="144" t="s">
        <v>412</v>
      </c>
      <c r="M132" s="144" t="s">
        <v>412</v>
      </c>
      <c r="N132" s="144" t="s">
        <v>412</v>
      </c>
      <c r="O132" s="144" t="s">
        <v>412</v>
      </c>
      <c r="P132" s="144" t="s">
        <v>412</v>
      </c>
      <c r="Q132" s="144" t="s">
        <v>414</v>
      </c>
      <c r="R132" s="144" t="s">
        <v>412</v>
      </c>
      <c r="S132" s="144">
        <v>2018</v>
      </c>
      <c r="T132" s="145">
        <v>4900000</v>
      </c>
      <c r="U132" s="146"/>
    </row>
    <row r="133" spans="1:21" x14ac:dyDescent="0.25">
      <c r="A133" s="142"/>
      <c r="B133" s="143" t="s">
        <v>443</v>
      </c>
      <c r="C133" s="144">
        <v>3</v>
      </c>
      <c r="D133" s="144" t="s">
        <v>412</v>
      </c>
      <c r="E133" s="144" t="s">
        <v>412</v>
      </c>
      <c r="F133" s="144" t="s">
        <v>412</v>
      </c>
      <c r="G133" s="144" t="s">
        <v>50</v>
      </c>
      <c r="H133" s="144" t="s">
        <v>412</v>
      </c>
      <c r="I133" s="144" t="s">
        <v>407</v>
      </c>
      <c r="J133" s="144" t="s">
        <v>412</v>
      </c>
      <c r="K133" s="144" t="s">
        <v>509</v>
      </c>
      <c r="L133" s="144" t="s">
        <v>412</v>
      </c>
      <c r="M133" s="144" t="s">
        <v>412</v>
      </c>
      <c r="N133" s="144" t="s">
        <v>412</v>
      </c>
      <c r="O133" s="144" t="s">
        <v>412</v>
      </c>
      <c r="P133" s="144" t="s">
        <v>407</v>
      </c>
      <c r="Q133" s="144" t="s">
        <v>412</v>
      </c>
      <c r="R133" s="144" t="s">
        <v>412</v>
      </c>
      <c r="S133" s="144">
        <v>2018</v>
      </c>
      <c r="T133" s="145">
        <v>300000</v>
      </c>
      <c r="U133" s="146"/>
    </row>
    <row r="134" spans="1:21" x14ac:dyDescent="0.25">
      <c r="A134" s="142"/>
      <c r="B134" s="143" t="s">
        <v>444</v>
      </c>
      <c r="C134" s="144">
        <v>1</v>
      </c>
      <c r="D134" s="144" t="s">
        <v>412</v>
      </c>
      <c r="E134" s="144" t="s">
        <v>412</v>
      </c>
      <c r="F134" s="144" t="s">
        <v>412</v>
      </c>
      <c r="G134" s="144" t="s">
        <v>50</v>
      </c>
      <c r="H134" s="144" t="s">
        <v>412</v>
      </c>
      <c r="I134" s="144" t="s">
        <v>412</v>
      </c>
      <c r="J134" s="144" t="s">
        <v>412</v>
      </c>
      <c r="K134" s="144" t="s">
        <v>510</v>
      </c>
      <c r="L134" s="144" t="s">
        <v>412</v>
      </c>
      <c r="M134" s="144" t="s">
        <v>412</v>
      </c>
      <c r="N134" s="144" t="s">
        <v>412</v>
      </c>
      <c r="O134" s="144" t="s">
        <v>412</v>
      </c>
      <c r="P134" s="144" t="s">
        <v>412</v>
      </c>
      <c r="Q134" s="144" t="s">
        <v>414</v>
      </c>
      <c r="R134" s="144" t="s">
        <v>412</v>
      </c>
      <c r="S134" s="144">
        <v>2017</v>
      </c>
      <c r="T134" s="145">
        <v>2950000</v>
      </c>
      <c r="U134" s="146"/>
    </row>
    <row r="135" spans="1:21" x14ac:dyDescent="0.25">
      <c r="A135" s="142"/>
      <c r="B135" s="143" t="s">
        <v>445</v>
      </c>
      <c r="C135" s="144">
        <v>5</v>
      </c>
      <c r="D135" s="144" t="s">
        <v>412</v>
      </c>
      <c r="E135" s="144" t="s">
        <v>412</v>
      </c>
      <c r="F135" s="144" t="s">
        <v>412</v>
      </c>
      <c r="G135" s="144" t="s">
        <v>50</v>
      </c>
      <c r="H135" s="144" t="s">
        <v>412</v>
      </c>
      <c r="I135" s="144" t="s">
        <v>412</v>
      </c>
      <c r="J135" s="144" t="s">
        <v>412</v>
      </c>
      <c r="K135" s="144" t="s">
        <v>511</v>
      </c>
      <c r="L135" s="144" t="s">
        <v>412</v>
      </c>
      <c r="M135" s="144" t="s">
        <v>412</v>
      </c>
      <c r="N135" s="144" t="s">
        <v>412</v>
      </c>
      <c r="O135" s="144" t="s">
        <v>412</v>
      </c>
      <c r="P135" s="144" t="s">
        <v>412</v>
      </c>
      <c r="Q135" s="144" t="s">
        <v>414</v>
      </c>
      <c r="R135" s="144" t="s">
        <v>412</v>
      </c>
      <c r="S135" s="144" t="s">
        <v>419</v>
      </c>
      <c r="T135" s="145">
        <v>900000</v>
      </c>
      <c r="U135" s="146"/>
    </row>
    <row r="136" spans="1:21" x14ac:dyDescent="0.25">
      <c r="A136" s="142"/>
      <c r="B136" s="143" t="s">
        <v>446</v>
      </c>
      <c r="C136" s="144">
        <v>1</v>
      </c>
      <c r="D136" s="144" t="s">
        <v>412</v>
      </c>
      <c r="E136" s="144" t="s">
        <v>412</v>
      </c>
      <c r="F136" s="144" t="s">
        <v>412</v>
      </c>
      <c r="G136" s="144" t="s">
        <v>50</v>
      </c>
      <c r="H136" s="144" t="s">
        <v>412</v>
      </c>
      <c r="I136" s="144" t="s">
        <v>407</v>
      </c>
      <c r="J136" s="144" t="s">
        <v>412</v>
      </c>
      <c r="K136" s="144" t="s">
        <v>512</v>
      </c>
      <c r="L136" s="144" t="s">
        <v>412</v>
      </c>
      <c r="M136" s="144" t="s">
        <v>412</v>
      </c>
      <c r="N136" s="144" t="s">
        <v>412</v>
      </c>
      <c r="O136" s="144" t="s">
        <v>412</v>
      </c>
      <c r="P136" s="144" t="s">
        <v>407</v>
      </c>
      <c r="Q136" s="144" t="s">
        <v>412</v>
      </c>
      <c r="R136" s="144" t="s">
        <v>412</v>
      </c>
      <c r="S136" s="144">
        <v>2013</v>
      </c>
      <c r="T136" s="145">
        <v>400000</v>
      </c>
      <c r="U136" s="146"/>
    </row>
    <row r="137" spans="1:21" x14ac:dyDescent="0.25">
      <c r="A137" s="142"/>
      <c r="B137" s="143" t="s">
        <v>513</v>
      </c>
      <c r="C137" s="144">
        <v>1</v>
      </c>
      <c r="D137" s="144" t="s">
        <v>412</v>
      </c>
      <c r="E137" s="144" t="s">
        <v>412</v>
      </c>
      <c r="F137" s="144" t="s">
        <v>412</v>
      </c>
      <c r="G137" s="144" t="s">
        <v>50</v>
      </c>
      <c r="H137" s="144" t="s">
        <v>412</v>
      </c>
      <c r="I137" s="144" t="s">
        <v>407</v>
      </c>
      <c r="J137" s="144" t="s">
        <v>412</v>
      </c>
      <c r="K137" s="144" t="s">
        <v>510</v>
      </c>
      <c r="L137" s="144" t="s">
        <v>412</v>
      </c>
      <c r="M137" s="144" t="s">
        <v>412</v>
      </c>
      <c r="N137" s="144" t="s">
        <v>412</v>
      </c>
      <c r="O137" s="144" t="s">
        <v>412</v>
      </c>
      <c r="P137" s="144" t="s">
        <v>407</v>
      </c>
      <c r="Q137" s="144" t="s">
        <v>412</v>
      </c>
      <c r="R137" s="144" t="s">
        <v>412</v>
      </c>
      <c r="S137" s="144">
        <v>2018</v>
      </c>
      <c r="T137" s="145">
        <v>400000</v>
      </c>
      <c r="U137" s="146"/>
    </row>
    <row r="138" spans="1:21" x14ac:dyDescent="0.25">
      <c r="A138" s="142"/>
      <c r="B138" s="143" t="s">
        <v>514</v>
      </c>
      <c r="C138" s="144">
        <v>1</v>
      </c>
      <c r="D138" s="144" t="s">
        <v>412</v>
      </c>
      <c r="E138" s="144" t="s">
        <v>412</v>
      </c>
      <c r="F138" s="144" t="s">
        <v>412</v>
      </c>
      <c r="G138" s="144" t="s">
        <v>50</v>
      </c>
      <c r="H138" s="144" t="s">
        <v>412</v>
      </c>
      <c r="I138" s="144" t="s">
        <v>407</v>
      </c>
      <c r="J138" s="144" t="s">
        <v>412</v>
      </c>
      <c r="K138" s="144" t="s">
        <v>510</v>
      </c>
      <c r="L138" s="144" t="s">
        <v>412</v>
      </c>
      <c r="M138" s="144" t="s">
        <v>412</v>
      </c>
      <c r="N138" s="144" t="s">
        <v>412</v>
      </c>
      <c r="O138" s="144" t="s">
        <v>412</v>
      </c>
      <c r="P138" s="144" t="s">
        <v>407</v>
      </c>
      <c r="Q138" s="144" t="s">
        <v>412</v>
      </c>
      <c r="R138" s="144" t="s">
        <v>412</v>
      </c>
      <c r="S138" s="144">
        <v>2018</v>
      </c>
      <c r="T138" s="145">
        <v>150000</v>
      </c>
      <c r="U138" s="146"/>
    </row>
    <row r="139" spans="1:21" x14ac:dyDescent="0.25">
      <c r="A139" s="142"/>
      <c r="B139" s="143" t="s">
        <v>449</v>
      </c>
      <c r="C139" s="144">
        <v>1</v>
      </c>
      <c r="D139" s="144" t="s">
        <v>412</v>
      </c>
      <c r="E139" s="144" t="s">
        <v>412</v>
      </c>
      <c r="F139" s="144" t="s">
        <v>412</v>
      </c>
      <c r="G139" s="144" t="s">
        <v>50</v>
      </c>
      <c r="H139" s="144" t="s">
        <v>412</v>
      </c>
      <c r="I139" s="144" t="s">
        <v>407</v>
      </c>
      <c r="J139" s="144" t="s">
        <v>412</v>
      </c>
      <c r="K139" s="144" t="s">
        <v>510</v>
      </c>
      <c r="L139" s="144" t="s">
        <v>412</v>
      </c>
      <c r="M139" s="144" t="s">
        <v>412</v>
      </c>
      <c r="N139" s="144" t="s">
        <v>412</v>
      </c>
      <c r="O139" s="144" t="s">
        <v>412</v>
      </c>
      <c r="P139" s="144" t="s">
        <v>407</v>
      </c>
      <c r="Q139" s="144" t="s">
        <v>412</v>
      </c>
      <c r="R139" s="144" t="s">
        <v>412</v>
      </c>
      <c r="S139" s="144">
        <v>2019</v>
      </c>
      <c r="T139" s="145">
        <v>1650000</v>
      </c>
      <c r="U139" s="146"/>
    </row>
    <row r="140" spans="1:21" x14ac:dyDescent="0.25">
      <c r="A140" s="142"/>
      <c r="B140" s="143" t="s">
        <v>515</v>
      </c>
      <c r="C140" s="144">
        <v>8</v>
      </c>
      <c r="D140" s="144" t="s">
        <v>412</v>
      </c>
      <c r="E140" s="144" t="s">
        <v>412</v>
      </c>
      <c r="F140" s="144" t="s">
        <v>412</v>
      </c>
      <c r="G140" s="144" t="s">
        <v>412</v>
      </c>
      <c r="H140" s="144" t="s">
        <v>507</v>
      </c>
      <c r="I140" s="144" t="s">
        <v>407</v>
      </c>
      <c r="J140" s="144" t="s">
        <v>412</v>
      </c>
      <c r="K140" s="144" t="s">
        <v>412</v>
      </c>
      <c r="L140" s="144" t="s">
        <v>412</v>
      </c>
      <c r="M140" s="144" t="s">
        <v>412</v>
      </c>
      <c r="N140" s="144" t="s">
        <v>412</v>
      </c>
      <c r="O140" s="144" t="s">
        <v>412</v>
      </c>
      <c r="P140" s="144" t="s">
        <v>407</v>
      </c>
      <c r="Q140" s="144" t="s">
        <v>412</v>
      </c>
      <c r="R140" s="144" t="s">
        <v>412</v>
      </c>
      <c r="S140" s="144">
        <v>2020</v>
      </c>
      <c r="T140" s="174">
        <v>1600000</v>
      </c>
      <c r="U140" s="146"/>
    </row>
    <row r="141" spans="1:21" x14ac:dyDescent="0.25">
      <c r="A141" s="176"/>
      <c r="B141" s="177" t="s">
        <v>516</v>
      </c>
      <c r="C141" s="202">
        <v>2</v>
      </c>
      <c r="D141" s="202"/>
      <c r="E141" s="202" t="s">
        <v>49</v>
      </c>
      <c r="F141" s="202"/>
      <c r="G141" s="202"/>
      <c r="H141" s="202"/>
      <c r="I141" s="202" t="s">
        <v>407</v>
      </c>
      <c r="J141" s="144"/>
      <c r="K141" s="202"/>
      <c r="L141" s="202"/>
      <c r="M141" s="202"/>
      <c r="N141" s="202"/>
      <c r="O141" s="202"/>
      <c r="P141" s="202" t="s">
        <v>517</v>
      </c>
      <c r="Q141" s="202"/>
      <c r="R141" s="202"/>
      <c r="S141" s="202">
        <v>2020</v>
      </c>
      <c r="T141" s="178">
        <v>1900000</v>
      </c>
      <c r="U141" s="204"/>
    </row>
    <row r="142" spans="1:21" x14ac:dyDescent="0.25">
      <c r="A142" s="331" t="s">
        <v>518</v>
      </c>
      <c r="B142" s="329" t="s">
        <v>519</v>
      </c>
      <c r="C142" s="321"/>
      <c r="D142" s="321"/>
      <c r="E142" s="321"/>
      <c r="F142" s="333"/>
      <c r="G142" s="321"/>
      <c r="H142" s="321"/>
      <c r="I142" s="321"/>
      <c r="J142" s="144"/>
      <c r="K142" s="321"/>
      <c r="L142" s="321"/>
      <c r="M142" s="321"/>
      <c r="N142" s="321"/>
      <c r="O142" s="321"/>
      <c r="P142" s="321"/>
      <c r="Q142" s="321"/>
      <c r="R142" s="321"/>
      <c r="S142" s="321"/>
      <c r="T142" s="323">
        <f>T144+T145+T146+T147+T148+T149+T150+T151+T152+T153+T154</f>
        <v>667479300</v>
      </c>
      <c r="U142" s="325"/>
    </row>
    <row r="143" spans="1:21" x14ac:dyDescent="0.25">
      <c r="A143" s="332"/>
      <c r="B143" s="330"/>
      <c r="C143" s="322"/>
      <c r="D143" s="322"/>
      <c r="E143" s="322"/>
      <c r="F143" s="334"/>
      <c r="G143" s="322"/>
      <c r="H143" s="322"/>
      <c r="I143" s="322"/>
      <c r="J143" s="144"/>
      <c r="K143" s="322"/>
      <c r="L143" s="322"/>
      <c r="M143" s="322"/>
      <c r="N143" s="322"/>
      <c r="O143" s="322"/>
      <c r="P143" s="322"/>
      <c r="Q143" s="322"/>
      <c r="R143" s="322"/>
      <c r="S143" s="322"/>
      <c r="T143" s="324"/>
      <c r="U143" s="326"/>
    </row>
    <row r="144" spans="1:21" x14ac:dyDescent="0.25">
      <c r="A144" s="142"/>
      <c r="B144" s="143" t="s">
        <v>450</v>
      </c>
      <c r="C144" s="144">
        <v>1</v>
      </c>
      <c r="D144" s="144" t="s">
        <v>412</v>
      </c>
      <c r="E144" s="144" t="s">
        <v>412</v>
      </c>
      <c r="F144" s="144" t="s">
        <v>412</v>
      </c>
      <c r="G144" s="144" t="s">
        <v>50</v>
      </c>
      <c r="H144" s="144" t="s">
        <v>412</v>
      </c>
      <c r="I144" s="144" t="s">
        <v>407</v>
      </c>
      <c r="J144" s="144" t="s">
        <v>412</v>
      </c>
      <c r="K144" s="144" t="s">
        <v>520</v>
      </c>
      <c r="L144" s="144" t="s">
        <v>412</v>
      </c>
      <c r="M144" s="144" t="s">
        <v>412</v>
      </c>
      <c r="N144" s="144" t="s">
        <v>412</v>
      </c>
      <c r="O144" s="144" t="s">
        <v>412</v>
      </c>
      <c r="P144" s="144" t="s">
        <v>407</v>
      </c>
      <c r="Q144" s="144" t="s">
        <v>412</v>
      </c>
      <c r="R144" s="144" t="s">
        <v>412</v>
      </c>
      <c r="S144" s="144">
        <v>2009</v>
      </c>
      <c r="T144" s="145">
        <v>48500000</v>
      </c>
      <c r="U144" s="146"/>
    </row>
    <row r="145" spans="1:24" x14ac:dyDescent="0.25">
      <c r="A145" s="142"/>
      <c r="B145" s="143" t="s">
        <v>451</v>
      </c>
      <c r="C145" s="144">
        <v>1</v>
      </c>
      <c r="D145" s="144" t="s">
        <v>412</v>
      </c>
      <c r="E145" s="144" t="s">
        <v>412</v>
      </c>
      <c r="F145" s="144" t="s">
        <v>412</v>
      </c>
      <c r="G145" s="144" t="s">
        <v>50</v>
      </c>
      <c r="H145" s="144" t="s">
        <v>412</v>
      </c>
      <c r="I145" s="144" t="s">
        <v>407</v>
      </c>
      <c r="J145" s="144" t="s">
        <v>412</v>
      </c>
      <c r="K145" s="144" t="s">
        <v>521</v>
      </c>
      <c r="L145" s="144" t="s">
        <v>412</v>
      </c>
      <c r="M145" s="144" t="s">
        <v>412</v>
      </c>
      <c r="N145" s="144" t="s">
        <v>412</v>
      </c>
      <c r="O145" s="144" t="s">
        <v>412</v>
      </c>
      <c r="P145" s="144" t="s">
        <v>407</v>
      </c>
      <c r="Q145" s="144" t="s">
        <v>412</v>
      </c>
      <c r="R145" s="144" t="s">
        <v>412</v>
      </c>
      <c r="S145" s="144">
        <v>2016</v>
      </c>
      <c r="T145" s="145">
        <v>55000000</v>
      </c>
      <c r="U145" s="146"/>
      <c r="X145" s="125">
        <v>157513502</v>
      </c>
    </row>
    <row r="146" spans="1:24" x14ac:dyDescent="0.25">
      <c r="A146" s="142"/>
      <c r="B146" s="143" t="s">
        <v>452</v>
      </c>
      <c r="C146" s="144">
        <v>1</v>
      </c>
      <c r="D146" s="144" t="s">
        <v>412</v>
      </c>
      <c r="E146" s="144" t="s">
        <v>412</v>
      </c>
      <c r="F146" s="144" t="s">
        <v>412</v>
      </c>
      <c r="G146" s="144" t="s">
        <v>50</v>
      </c>
      <c r="H146" s="144" t="s">
        <v>412</v>
      </c>
      <c r="I146" s="144" t="s">
        <v>407</v>
      </c>
      <c r="J146" s="144" t="s">
        <v>412</v>
      </c>
      <c r="K146" s="144" t="s">
        <v>520</v>
      </c>
      <c r="L146" s="144" t="s">
        <v>412</v>
      </c>
      <c r="M146" s="144" t="s">
        <v>412</v>
      </c>
      <c r="N146" s="144" t="s">
        <v>412</v>
      </c>
      <c r="O146" s="144" t="s">
        <v>412</v>
      </c>
      <c r="P146" s="144" t="s">
        <v>407</v>
      </c>
      <c r="Q146" s="144" t="s">
        <v>412</v>
      </c>
      <c r="R146" s="144" t="s">
        <v>412</v>
      </c>
      <c r="S146" s="144">
        <v>2017</v>
      </c>
      <c r="T146" s="145">
        <v>177045000</v>
      </c>
      <c r="U146" s="146"/>
      <c r="X146" s="125">
        <v>450000</v>
      </c>
    </row>
    <row r="147" spans="1:24" x14ac:dyDescent="0.25">
      <c r="A147" s="142"/>
      <c r="B147" s="143" t="s">
        <v>453</v>
      </c>
      <c r="C147" s="144">
        <v>1</v>
      </c>
      <c r="D147" s="144" t="s">
        <v>412</v>
      </c>
      <c r="E147" s="144" t="s">
        <v>412</v>
      </c>
      <c r="F147" s="144" t="s">
        <v>412</v>
      </c>
      <c r="G147" s="144" t="s">
        <v>50</v>
      </c>
      <c r="H147" s="144" t="s">
        <v>412</v>
      </c>
      <c r="I147" s="144" t="s">
        <v>407</v>
      </c>
      <c r="J147" s="144" t="s">
        <v>412</v>
      </c>
      <c r="K147" s="144" t="s">
        <v>521</v>
      </c>
      <c r="L147" s="144" t="s">
        <v>412</v>
      </c>
      <c r="M147" s="144" t="s">
        <v>412</v>
      </c>
      <c r="N147" s="144" t="s">
        <v>412</v>
      </c>
      <c r="O147" s="144" t="s">
        <v>412</v>
      </c>
      <c r="P147" s="144" t="s">
        <v>407</v>
      </c>
      <c r="Q147" s="144" t="s">
        <v>412</v>
      </c>
      <c r="R147" s="144" t="s">
        <v>412</v>
      </c>
      <c r="S147" s="144">
        <v>2016</v>
      </c>
      <c r="T147" s="145">
        <v>160519600</v>
      </c>
      <c r="U147" s="146"/>
      <c r="X147" s="125">
        <f>X145-X146</f>
        <v>157063502</v>
      </c>
    </row>
    <row r="148" spans="1:24" x14ac:dyDescent="0.25">
      <c r="A148" s="142"/>
      <c r="B148" s="143" t="s">
        <v>454</v>
      </c>
      <c r="C148" s="144">
        <v>2</v>
      </c>
      <c r="D148" s="144" t="s">
        <v>412</v>
      </c>
      <c r="E148" s="144" t="s">
        <v>49</v>
      </c>
      <c r="F148" s="144" t="s">
        <v>412</v>
      </c>
      <c r="G148" s="157" t="s">
        <v>412</v>
      </c>
      <c r="H148" s="144" t="s">
        <v>412</v>
      </c>
      <c r="I148" s="144"/>
      <c r="J148" s="144" t="s">
        <v>412</v>
      </c>
      <c r="K148" s="144" t="s">
        <v>505</v>
      </c>
      <c r="L148" s="144" t="s">
        <v>412</v>
      </c>
      <c r="M148" s="144" t="s">
        <v>412</v>
      </c>
      <c r="N148" s="144" t="s">
        <v>412</v>
      </c>
      <c r="O148" s="144" t="s">
        <v>412</v>
      </c>
      <c r="P148" s="144" t="s">
        <v>412</v>
      </c>
      <c r="Q148" s="144" t="s">
        <v>414</v>
      </c>
      <c r="R148" s="144" t="s">
        <v>412</v>
      </c>
      <c r="S148" s="144">
        <v>2015</v>
      </c>
      <c r="T148" s="145">
        <v>100000000</v>
      </c>
      <c r="U148" s="146"/>
    </row>
    <row r="149" spans="1:24" x14ac:dyDescent="0.25">
      <c r="A149" s="142"/>
      <c r="B149" s="143" t="s">
        <v>455</v>
      </c>
      <c r="C149" s="144">
        <v>1</v>
      </c>
      <c r="D149" s="144" t="s">
        <v>412</v>
      </c>
      <c r="E149" s="144" t="s">
        <v>412</v>
      </c>
      <c r="F149" s="144" t="s">
        <v>412</v>
      </c>
      <c r="G149" s="144" t="s">
        <v>50</v>
      </c>
      <c r="H149" s="144" t="s">
        <v>412</v>
      </c>
      <c r="I149" s="144"/>
      <c r="J149" s="144" t="s">
        <v>412</v>
      </c>
      <c r="K149" s="144" t="s">
        <v>522</v>
      </c>
      <c r="L149" s="144" t="s">
        <v>412</v>
      </c>
      <c r="M149" s="144" t="s">
        <v>412</v>
      </c>
      <c r="N149" s="144" t="s">
        <v>412</v>
      </c>
      <c r="O149" s="144" t="s">
        <v>412</v>
      </c>
      <c r="P149" s="144" t="s">
        <v>412</v>
      </c>
      <c r="Q149" s="144" t="s">
        <v>414</v>
      </c>
      <c r="R149" s="144" t="s">
        <v>412</v>
      </c>
      <c r="S149" s="144">
        <v>2014</v>
      </c>
      <c r="T149" s="145">
        <v>10000000</v>
      </c>
      <c r="U149" s="146"/>
    </row>
    <row r="150" spans="1:24" x14ac:dyDescent="0.25">
      <c r="A150" s="142"/>
      <c r="B150" s="143" t="s">
        <v>456</v>
      </c>
      <c r="C150" s="144">
        <v>1</v>
      </c>
      <c r="D150" s="144" t="s">
        <v>412</v>
      </c>
      <c r="E150" s="144" t="s">
        <v>412</v>
      </c>
      <c r="F150" s="144" t="s">
        <v>412</v>
      </c>
      <c r="G150" s="144" t="s">
        <v>50</v>
      </c>
      <c r="H150" s="144" t="s">
        <v>412</v>
      </c>
      <c r="I150" s="144" t="s">
        <v>407</v>
      </c>
      <c r="J150" s="144" t="s">
        <v>412</v>
      </c>
      <c r="K150" s="144" t="s">
        <v>522</v>
      </c>
      <c r="L150" s="144" t="s">
        <v>412</v>
      </c>
      <c r="M150" s="144" t="s">
        <v>412</v>
      </c>
      <c r="N150" s="144" t="s">
        <v>412</v>
      </c>
      <c r="O150" s="144" t="s">
        <v>412</v>
      </c>
      <c r="P150" s="144" t="s">
        <v>407</v>
      </c>
      <c r="Q150" s="144" t="s">
        <v>412</v>
      </c>
      <c r="R150" s="144" t="s">
        <v>412</v>
      </c>
      <c r="S150" s="144">
        <v>2015</v>
      </c>
      <c r="T150" s="145">
        <v>12000000</v>
      </c>
      <c r="U150" s="146"/>
    </row>
    <row r="151" spans="1:24" x14ac:dyDescent="0.25">
      <c r="A151" s="142"/>
      <c r="B151" s="143" t="s">
        <v>457</v>
      </c>
      <c r="C151" s="144">
        <v>1</v>
      </c>
      <c r="D151" s="144" t="s">
        <v>412</v>
      </c>
      <c r="E151" s="144" t="s">
        <v>412</v>
      </c>
      <c r="F151" s="144" t="s">
        <v>412</v>
      </c>
      <c r="G151" s="144" t="s">
        <v>50</v>
      </c>
      <c r="H151" s="144" t="s">
        <v>412</v>
      </c>
      <c r="I151" s="144" t="s">
        <v>407</v>
      </c>
      <c r="J151" s="144" t="s">
        <v>412</v>
      </c>
      <c r="K151" s="144" t="s">
        <v>416</v>
      </c>
      <c r="L151" s="144" t="s">
        <v>412</v>
      </c>
      <c r="M151" s="144" t="s">
        <v>412</v>
      </c>
      <c r="N151" s="144" t="s">
        <v>412</v>
      </c>
      <c r="O151" s="144" t="s">
        <v>412</v>
      </c>
      <c r="P151" s="144" t="s">
        <v>407</v>
      </c>
      <c r="Q151" s="144" t="s">
        <v>412</v>
      </c>
      <c r="R151" s="144" t="s">
        <v>412</v>
      </c>
      <c r="S151" s="144">
        <v>2019</v>
      </c>
      <c r="T151" s="145">
        <v>49880000</v>
      </c>
      <c r="U151" s="146"/>
    </row>
    <row r="152" spans="1:24" x14ac:dyDescent="0.25">
      <c r="A152" s="142"/>
      <c r="B152" s="143" t="s">
        <v>458</v>
      </c>
      <c r="C152" s="144">
        <v>6</v>
      </c>
      <c r="D152" s="144" t="s">
        <v>412</v>
      </c>
      <c r="E152" s="144" t="s">
        <v>412</v>
      </c>
      <c r="F152" s="144" t="s">
        <v>412</v>
      </c>
      <c r="G152" s="144" t="s">
        <v>459</v>
      </c>
      <c r="H152" s="144" t="s">
        <v>412</v>
      </c>
      <c r="I152" s="144" t="s">
        <v>407</v>
      </c>
      <c r="J152" s="144" t="s">
        <v>412</v>
      </c>
      <c r="K152" s="144"/>
      <c r="L152" s="144" t="s">
        <v>412</v>
      </c>
      <c r="M152" s="144" t="s">
        <v>412</v>
      </c>
      <c r="N152" s="144" t="s">
        <v>412</v>
      </c>
      <c r="O152" s="144" t="s">
        <v>412</v>
      </c>
      <c r="P152" s="144" t="s">
        <v>407</v>
      </c>
      <c r="Q152" s="144" t="s">
        <v>412</v>
      </c>
      <c r="R152" s="144" t="s">
        <v>412</v>
      </c>
      <c r="S152" s="144">
        <v>2019</v>
      </c>
      <c r="T152" s="145">
        <v>24060000</v>
      </c>
      <c r="U152" s="146"/>
    </row>
    <row r="153" spans="1:24" x14ac:dyDescent="0.25">
      <c r="A153" s="176"/>
      <c r="B153" s="177" t="s">
        <v>554</v>
      </c>
      <c r="C153" s="202">
        <v>1</v>
      </c>
      <c r="D153" s="202" t="s">
        <v>553</v>
      </c>
      <c r="E153" s="202" t="s">
        <v>412</v>
      </c>
      <c r="F153" s="202" t="s">
        <v>412</v>
      </c>
      <c r="G153" s="202" t="s">
        <v>49</v>
      </c>
      <c r="H153" s="202" t="s">
        <v>412</v>
      </c>
      <c r="I153" s="202" t="s">
        <v>407</v>
      </c>
      <c r="J153" s="144"/>
      <c r="K153" s="202"/>
      <c r="L153" s="202" t="s">
        <v>412</v>
      </c>
      <c r="M153" s="202" t="s">
        <v>412</v>
      </c>
      <c r="N153" s="202" t="s">
        <v>412</v>
      </c>
      <c r="O153" s="202" t="s">
        <v>412</v>
      </c>
      <c r="P153" s="202" t="s">
        <v>407</v>
      </c>
      <c r="Q153" s="202" t="s">
        <v>412</v>
      </c>
      <c r="R153" s="202" t="s">
        <v>412</v>
      </c>
      <c r="S153" s="202">
        <v>2020</v>
      </c>
      <c r="T153" s="179">
        <v>30474700</v>
      </c>
      <c r="U153" s="204"/>
    </row>
    <row r="154" spans="1:24" x14ac:dyDescent="0.25">
      <c r="A154" s="176"/>
      <c r="B154" s="177"/>
      <c r="C154" s="202"/>
      <c r="D154" s="202"/>
      <c r="E154" s="202"/>
      <c r="F154" s="202"/>
      <c r="G154" s="202"/>
      <c r="H154" s="202"/>
      <c r="I154" s="202"/>
      <c r="J154" s="144"/>
      <c r="K154" s="202"/>
      <c r="L154" s="202"/>
      <c r="M154" s="202"/>
      <c r="N154" s="202"/>
      <c r="O154" s="202"/>
      <c r="P154" s="202"/>
      <c r="Q154" s="202"/>
      <c r="R154" s="202"/>
      <c r="S154" s="202"/>
      <c r="T154" s="179"/>
      <c r="U154" s="204"/>
    </row>
    <row r="155" spans="1:24" x14ac:dyDescent="0.25">
      <c r="A155" s="331" t="s">
        <v>523</v>
      </c>
      <c r="B155" s="329" t="s">
        <v>460</v>
      </c>
      <c r="C155" s="321"/>
      <c r="D155" s="333"/>
      <c r="E155" s="333"/>
      <c r="F155" s="321"/>
      <c r="G155" s="321"/>
      <c r="H155" s="321"/>
      <c r="I155" s="321"/>
      <c r="J155" s="144"/>
      <c r="K155" s="321"/>
      <c r="L155" s="321"/>
      <c r="M155" s="321"/>
      <c r="N155" s="321"/>
      <c r="O155" s="321"/>
      <c r="P155" s="321"/>
      <c r="Q155" s="321"/>
      <c r="R155" s="321"/>
      <c r="S155" s="321"/>
      <c r="T155" s="323">
        <f>T157+T170+T174+T179</f>
        <v>3035311449</v>
      </c>
      <c r="U155" s="325"/>
    </row>
    <row r="156" spans="1:24" x14ac:dyDescent="0.25">
      <c r="A156" s="332"/>
      <c r="B156" s="330"/>
      <c r="C156" s="322"/>
      <c r="D156" s="334"/>
      <c r="E156" s="334"/>
      <c r="F156" s="322"/>
      <c r="G156" s="322"/>
      <c r="H156" s="322"/>
      <c r="I156" s="322"/>
      <c r="J156" s="144"/>
      <c r="K156" s="322"/>
      <c r="L156" s="322"/>
      <c r="M156" s="322"/>
      <c r="N156" s="322"/>
      <c r="O156" s="322"/>
      <c r="P156" s="322"/>
      <c r="Q156" s="322"/>
      <c r="R156" s="322"/>
      <c r="S156" s="322"/>
      <c r="T156" s="324"/>
      <c r="U156" s="326"/>
    </row>
    <row r="157" spans="1:24" x14ac:dyDescent="0.25">
      <c r="A157" s="142"/>
      <c r="B157" s="201" t="s">
        <v>524</v>
      </c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53">
        <f>T159+T160+T161+T162+T163+T164+T165+T166+T167</f>
        <v>2544040288</v>
      </c>
      <c r="U157" s="146"/>
      <c r="W157" s="125" t="s">
        <v>416</v>
      </c>
    </row>
    <row r="158" spans="1:24" x14ac:dyDescent="0.25">
      <c r="A158" s="180">
        <v>1</v>
      </c>
      <c r="B158" s="181">
        <v>2</v>
      </c>
      <c r="C158" s="180">
        <v>3</v>
      </c>
      <c r="D158" s="180">
        <v>4</v>
      </c>
      <c r="E158" s="180">
        <v>5</v>
      </c>
      <c r="F158" s="180">
        <v>6</v>
      </c>
      <c r="G158" s="180">
        <v>7</v>
      </c>
      <c r="H158" s="180">
        <v>8</v>
      </c>
      <c r="I158" s="180">
        <v>9</v>
      </c>
      <c r="J158" s="180"/>
      <c r="K158" s="180">
        <v>10</v>
      </c>
      <c r="L158" s="180">
        <v>11</v>
      </c>
      <c r="M158" s="180">
        <v>12</v>
      </c>
      <c r="N158" s="180">
        <v>13</v>
      </c>
      <c r="O158" s="180">
        <v>14</v>
      </c>
      <c r="P158" s="180">
        <v>15</v>
      </c>
      <c r="Q158" s="180">
        <v>16</v>
      </c>
      <c r="R158" s="180">
        <v>17</v>
      </c>
      <c r="S158" s="180">
        <v>18</v>
      </c>
      <c r="T158" s="155">
        <v>19</v>
      </c>
      <c r="U158" s="182">
        <v>20</v>
      </c>
    </row>
    <row r="159" spans="1:24" x14ac:dyDescent="0.25">
      <c r="A159" s="142"/>
      <c r="B159" s="143" t="s">
        <v>462</v>
      </c>
      <c r="C159" s="144">
        <v>8</v>
      </c>
      <c r="D159" s="144" t="s">
        <v>412</v>
      </c>
      <c r="E159" s="144" t="s">
        <v>49</v>
      </c>
      <c r="F159" s="144" t="s">
        <v>412</v>
      </c>
      <c r="G159" s="158" t="s">
        <v>412</v>
      </c>
      <c r="H159" s="144" t="s">
        <v>412</v>
      </c>
      <c r="I159" s="144" t="s">
        <v>412</v>
      </c>
      <c r="J159" s="144" t="s">
        <v>412</v>
      </c>
      <c r="K159" s="144"/>
      <c r="L159" s="144" t="s">
        <v>412</v>
      </c>
      <c r="M159" s="144" t="s">
        <v>412</v>
      </c>
      <c r="N159" s="144" t="s">
        <v>412</v>
      </c>
      <c r="O159" s="144" t="s">
        <v>412</v>
      </c>
      <c r="P159" s="144" t="s">
        <v>412</v>
      </c>
      <c r="Q159" s="144" t="s">
        <v>414</v>
      </c>
      <c r="R159" s="144" t="s">
        <v>412</v>
      </c>
      <c r="S159" s="144">
        <v>2018</v>
      </c>
      <c r="T159" s="145">
        <v>1164240150</v>
      </c>
      <c r="U159" s="146"/>
    </row>
    <row r="160" spans="1:24" x14ac:dyDescent="0.25">
      <c r="A160" s="142"/>
      <c r="B160" s="143" t="s">
        <v>463</v>
      </c>
      <c r="C160" s="144">
        <v>8</v>
      </c>
      <c r="D160" s="144" t="s">
        <v>412</v>
      </c>
      <c r="E160" s="144" t="s">
        <v>49</v>
      </c>
      <c r="F160" s="144" t="s">
        <v>412</v>
      </c>
      <c r="G160" s="158" t="s">
        <v>412</v>
      </c>
      <c r="H160" s="144" t="s">
        <v>412</v>
      </c>
      <c r="I160" s="144" t="s">
        <v>412</v>
      </c>
      <c r="J160" s="144" t="s">
        <v>412</v>
      </c>
      <c r="K160" s="144"/>
      <c r="L160" s="144" t="s">
        <v>412</v>
      </c>
      <c r="M160" s="158" t="s">
        <v>412</v>
      </c>
      <c r="N160" s="144" t="s">
        <v>412</v>
      </c>
      <c r="O160" s="144" t="s">
        <v>412</v>
      </c>
      <c r="P160" s="144" t="s">
        <v>412</v>
      </c>
      <c r="Q160" s="144" t="s">
        <v>414</v>
      </c>
      <c r="R160" s="144" t="s">
        <v>412</v>
      </c>
      <c r="S160" s="144">
        <v>2019</v>
      </c>
      <c r="T160" s="145">
        <v>342118000</v>
      </c>
      <c r="U160" s="146"/>
    </row>
    <row r="161" spans="1:24" x14ac:dyDescent="0.25">
      <c r="A161" s="142"/>
      <c r="B161" s="143" t="s">
        <v>464</v>
      </c>
      <c r="C161" s="144">
        <v>8</v>
      </c>
      <c r="D161" s="144" t="s">
        <v>412</v>
      </c>
      <c r="E161" s="144" t="s">
        <v>49</v>
      </c>
      <c r="F161" s="144" t="s">
        <v>412</v>
      </c>
      <c r="G161" s="158" t="s">
        <v>412</v>
      </c>
      <c r="H161" s="144" t="s">
        <v>412</v>
      </c>
      <c r="I161" s="144" t="s">
        <v>407</v>
      </c>
      <c r="J161" s="144" t="s">
        <v>412</v>
      </c>
      <c r="K161" s="144"/>
      <c r="L161" s="144" t="s">
        <v>412</v>
      </c>
      <c r="M161" s="144" t="s">
        <v>412</v>
      </c>
      <c r="N161" s="144" t="s">
        <v>412</v>
      </c>
      <c r="O161" s="144" t="s">
        <v>412</v>
      </c>
      <c r="P161" s="144" t="s">
        <v>407</v>
      </c>
      <c r="Q161" s="144" t="s">
        <v>412</v>
      </c>
      <c r="R161" s="144" t="s">
        <v>412</v>
      </c>
      <c r="S161" s="144">
        <v>2019</v>
      </c>
      <c r="T161" s="145">
        <v>405831000</v>
      </c>
      <c r="U161" s="146"/>
    </row>
    <row r="162" spans="1:24" x14ac:dyDescent="0.25">
      <c r="A162" s="142"/>
      <c r="B162" s="183" t="s">
        <v>525</v>
      </c>
      <c r="C162" s="184" t="s">
        <v>526</v>
      </c>
      <c r="D162" s="144" t="s">
        <v>412</v>
      </c>
      <c r="E162" s="184" t="s">
        <v>49</v>
      </c>
      <c r="F162" s="144" t="s">
        <v>412</v>
      </c>
      <c r="G162" s="144" t="s">
        <v>412</v>
      </c>
      <c r="H162" s="144" t="s">
        <v>412</v>
      </c>
      <c r="I162" s="184" t="s">
        <v>407</v>
      </c>
      <c r="J162" s="184"/>
      <c r="K162" s="184"/>
      <c r="L162" s="144" t="s">
        <v>412</v>
      </c>
      <c r="M162" s="144" t="s">
        <v>412</v>
      </c>
      <c r="N162" s="144" t="s">
        <v>412</v>
      </c>
      <c r="O162" s="144" t="s">
        <v>412</v>
      </c>
      <c r="P162" s="184" t="s">
        <v>407</v>
      </c>
      <c r="Q162" s="144" t="s">
        <v>412</v>
      </c>
      <c r="R162" s="144" t="s">
        <v>412</v>
      </c>
      <c r="S162" s="184">
        <v>2020</v>
      </c>
      <c r="T162" s="185">
        <v>81480500</v>
      </c>
      <c r="U162" s="146"/>
    </row>
    <row r="163" spans="1:24" x14ac:dyDescent="0.25">
      <c r="A163" s="142"/>
      <c r="B163" s="183" t="s">
        <v>527</v>
      </c>
      <c r="C163" s="184" t="s">
        <v>528</v>
      </c>
      <c r="D163" s="144" t="s">
        <v>412</v>
      </c>
      <c r="E163" s="184" t="s">
        <v>400</v>
      </c>
      <c r="F163" s="144" t="s">
        <v>412</v>
      </c>
      <c r="G163" s="144" t="s">
        <v>412</v>
      </c>
      <c r="H163" s="144" t="s">
        <v>412</v>
      </c>
      <c r="I163" s="184" t="s">
        <v>407</v>
      </c>
      <c r="J163" s="184"/>
      <c r="K163" s="184"/>
      <c r="L163" s="144" t="s">
        <v>412</v>
      </c>
      <c r="M163" s="144" t="s">
        <v>412</v>
      </c>
      <c r="N163" s="144" t="s">
        <v>412</v>
      </c>
      <c r="O163" s="144" t="s">
        <v>412</v>
      </c>
      <c r="P163" s="184" t="s">
        <v>407</v>
      </c>
      <c r="Q163" s="144" t="s">
        <v>412</v>
      </c>
      <c r="R163" s="144" t="s">
        <v>412</v>
      </c>
      <c r="S163" s="184">
        <v>2020</v>
      </c>
      <c r="T163" s="185">
        <v>49561536</v>
      </c>
      <c r="U163" s="146"/>
      <c r="X163" s="125" t="s">
        <v>416</v>
      </c>
    </row>
    <row r="164" spans="1:24" x14ac:dyDescent="0.25">
      <c r="A164" s="142"/>
      <c r="B164" s="183" t="s">
        <v>529</v>
      </c>
      <c r="C164" s="184" t="s">
        <v>530</v>
      </c>
      <c r="D164" s="144" t="s">
        <v>412</v>
      </c>
      <c r="E164" s="184" t="s">
        <v>49</v>
      </c>
      <c r="F164" s="144" t="s">
        <v>412</v>
      </c>
      <c r="G164" s="144" t="s">
        <v>412</v>
      </c>
      <c r="H164" s="144" t="s">
        <v>412</v>
      </c>
      <c r="I164" s="184" t="s">
        <v>407</v>
      </c>
      <c r="J164" s="184"/>
      <c r="K164" s="184"/>
      <c r="L164" s="144" t="s">
        <v>412</v>
      </c>
      <c r="M164" s="144" t="s">
        <v>412</v>
      </c>
      <c r="N164" s="144" t="s">
        <v>412</v>
      </c>
      <c r="O164" s="144" t="s">
        <v>412</v>
      </c>
      <c r="P164" s="184" t="s">
        <v>407</v>
      </c>
      <c r="Q164" s="144" t="s">
        <v>412</v>
      </c>
      <c r="R164" s="144" t="s">
        <v>412</v>
      </c>
      <c r="S164" s="184">
        <v>2020</v>
      </c>
      <c r="T164" s="185">
        <v>157513502</v>
      </c>
      <c r="U164" s="146"/>
    </row>
    <row r="165" spans="1:24" x14ac:dyDescent="0.25">
      <c r="A165" s="142"/>
      <c r="B165" s="183" t="s">
        <v>531</v>
      </c>
      <c r="C165" s="184" t="s">
        <v>532</v>
      </c>
      <c r="D165" s="144" t="s">
        <v>412</v>
      </c>
      <c r="E165" s="184" t="s">
        <v>49</v>
      </c>
      <c r="F165" s="144" t="s">
        <v>412</v>
      </c>
      <c r="G165" s="144" t="s">
        <v>412</v>
      </c>
      <c r="H165" s="144" t="s">
        <v>412</v>
      </c>
      <c r="I165" s="184" t="s">
        <v>407</v>
      </c>
      <c r="J165" s="184"/>
      <c r="K165" s="184"/>
      <c r="L165" s="144" t="s">
        <v>412</v>
      </c>
      <c r="M165" s="144" t="s">
        <v>412</v>
      </c>
      <c r="N165" s="144" t="s">
        <v>412</v>
      </c>
      <c r="O165" s="144" t="s">
        <v>412</v>
      </c>
      <c r="P165" s="184" t="s">
        <v>407</v>
      </c>
      <c r="Q165" s="144" t="s">
        <v>412</v>
      </c>
      <c r="R165" s="144" t="s">
        <v>412</v>
      </c>
      <c r="S165" s="184">
        <v>2020</v>
      </c>
      <c r="T165" s="185">
        <v>129810600</v>
      </c>
      <c r="U165" s="146"/>
    </row>
    <row r="166" spans="1:24" x14ac:dyDescent="0.25">
      <c r="A166" s="142"/>
      <c r="B166" s="183" t="s">
        <v>533</v>
      </c>
      <c r="C166" s="184" t="s">
        <v>534</v>
      </c>
      <c r="D166" s="144" t="s">
        <v>412</v>
      </c>
      <c r="E166" s="184" t="s">
        <v>49</v>
      </c>
      <c r="F166" s="144" t="s">
        <v>412</v>
      </c>
      <c r="G166" s="144" t="s">
        <v>412</v>
      </c>
      <c r="H166" s="144" t="s">
        <v>412</v>
      </c>
      <c r="I166" s="184" t="s">
        <v>407</v>
      </c>
      <c r="J166" s="184"/>
      <c r="K166" s="184"/>
      <c r="L166" s="144" t="s">
        <v>412</v>
      </c>
      <c r="M166" s="144" t="s">
        <v>412</v>
      </c>
      <c r="N166" s="144" t="s">
        <v>412</v>
      </c>
      <c r="O166" s="144" t="s">
        <v>412</v>
      </c>
      <c r="P166" s="184" t="s">
        <v>407</v>
      </c>
      <c r="Q166" s="144" t="s">
        <v>412</v>
      </c>
      <c r="R166" s="144" t="s">
        <v>412</v>
      </c>
      <c r="S166" s="184">
        <v>2020</v>
      </c>
      <c r="T166" s="185">
        <v>213485000</v>
      </c>
      <c r="U166" s="146"/>
    </row>
    <row r="167" spans="1:24" x14ac:dyDescent="0.25">
      <c r="A167" s="142"/>
      <c r="B167" s="183"/>
      <c r="C167" s="18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84"/>
      <c r="T167" s="185"/>
      <c r="U167" s="146"/>
    </row>
    <row r="168" spans="1:24" x14ac:dyDescent="0.25">
      <c r="A168" s="142"/>
      <c r="B168" s="183"/>
      <c r="C168" s="184"/>
      <c r="D168" s="144"/>
      <c r="E168" s="184"/>
      <c r="F168" s="144"/>
      <c r="G168" s="144"/>
      <c r="H168" s="144"/>
      <c r="I168" s="144"/>
      <c r="J168" s="144" t="s">
        <v>412</v>
      </c>
      <c r="K168" s="144"/>
      <c r="L168" s="144"/>
      <c r="M168" s="144"/>
      <c r="N168" s="144"/>
      <c r="O168" s="144"/>
      <c r="P168" s="144"/>
      <c r="Q168" s="144"/>
      <c r="R168" s="144"/>
      <c r="S168" s="184"/>
      <c r="T168" s="185"/>
      <c r="U168" s="146"/>
    </row>
    <row r="169" spans="1:24" x14ac:dyDescent="0.25">
      <c r="A169" s="142"/>
      <c r="B169" s="183"/>
      <c r="C169" s="184"/>
      <c r="D169" s="184"/>
      <c r="E169" s="184"/>
      <c r="F169" s="184"/>
      <c r="G169" s="186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5"/>
      <c r="U169" s="146"/>
    </row>
    <row r="170" spans="1:24" x14ac:dyDescent="0.25">
      <c r="A170" s="142"/>
      <c r="B170" s="151" t="s">
        <v>535</v>
      </c>
      <c r="C170" s="144"/>
      <c r="D170" s="144"/>
      <c r="E170" s="144"/>
      <c r="F170" s="144"/>
      <c r="G170" s="158" t="s">
        <v>412</v>
      </c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53">
        <f>T171+T172</f>
        <v>330000000</v>
      </c>
      <c r="U170" s="146"/>
    </row>
    <row r="171" spans="1:24" x14ac:dyDescent="0.25">
      <c r="A171" s="142"/>
      <c r="B171" s="143" t="s">
        <v>466</v>
      </c>
      <c r="C171" s="144"/>
      <c r="D171" s="144" t="s">
        <v>412</v>
      </c>
      <c r="E171" s="144" t="s">
        <v>49</v>
      </c>
      <c r="F171" s="144" t="s">
        <v>412</v>
      </c>
      <c r="G171" s="158" t="s">
        <v>412</v>
      </c>
      <c r="H171" s="144" t="s">
        <v>412</v>
      </c>
      <c r="I171" s="144" t="s">
        <v>412</v>
      </c>
      <c r="J171" s="144" t="s">
        <v>412</v>
      </c>
      <c r="K171" s="144" t="s">
        <v>536</v>
      </c>
      <c r="L171" s="144" t="s">
        <v>412</v>
      </c>
      <c r="M171" s="144" t="s">
        <v>412</v>
      </c>
      <c r="N171" s="144" t="s">
        <v>412</v>
      </c>
      <c r="O171" s="144" t="s">
        <v>412</v>
      </c>
      <c r="P171" s="144" t="s">
        <v>412</v>
      </c>
      <c r="Q171" s="144" t="s">
        <v>414</v>
      </c>
      <c r="R171" s="144" t="s">
        <v>412</v>
      </c>
      <c r="S171" s="144">
        <v>2018</v>
      </c>
      <c r="T171" s="145">
        <v>215000000</v>
      </c>
      <c r="U171" s="146"/>
    </row>
    <row r="172" spans="1:24" x14ac:dyDescent="0.25">
      <c r="A172" s="142"/>
      <c r="B172" s="143" t="s">
        <v>467</v>
      </c>
      <c r="C172" s="144"/>
      <c r="D172" s="144" t="s">
        <v>412</v>
      </c>
      <c r="E172" s="144" t="s">
        <v>49</v>
      </c>
      <c r="F172" s="144" t="s">
        <v>412</v>
      </c>
      <c r="G172" s="158" t="s">
        <v>412</v>
      </c>
      <c r="H172" s="144" t="s">
        <v>412</v>
      </c>
      <c r="I172" s="144" t="s">
        <v>412</v>
      </c>
      <c r="J172" s="144" t="s">
        <v>412</v>
      </c>
      <c r="K172" s="144" t="s">
        <v>536</v>
      </c>
      <c r="L172" s="144" t="s">
        <v>412</v>
      </c>
      <c r="M172" s="144" t="s">
        <v>412</v>
      </c>
      <c r="N172" s="144" t="s">
        <v>412</v>
      </c>
      <c r="O172" s="144" t="s">
        <v>412</v>
      </c>
      <c r="P172" s="144" t="s">
        <v>412</v>
      </c>
      <c r="Q172" s="144" t="s">
        <v>414</v>
      </c>
      <c r="R172" s="144" t="s">
        <v>412</v>
      </c>
      <c r="S172" s="144">
        <v>2017</v>
      </c>
      <c r="T172" s="145">
        <v>115000000</v>
      </c>
      <c r="U172" s="146"/>
    </row>
    <row r="173" spans="1:24" x14ac:dyDescent="0.25">
      <c r="A173" s="142"/>
      <c r="B173" s="143"/>
      <c r="C173" s="144"/>
      <c r="D173" s="144"/>
      <c r="E173" s="144"/>
      <c r="F173" s="144"/>
      <c r="G173" s="158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5"/>
      <c r="U173" s="146"/>
    </row>
    <row r="174" spans="1:24" x14ac:dyDescent="0.25">
      <c r="A174" s="142"/>
      <c r="B174" s="151" t="s">
        <v>537</v>
      </c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53">
        <f>T175+T176+T177</f>
        <v>131852161</v>
      </c>
      <c r="U174" s="146"/>
    </row>
    <row r="175" spans="1:24" x14ac:dyDescent="0.25">
      <c r="A175" s="142"/>
      <c r="B175" s="143" t="s">
        <v>469</v>
      </c>
      <c r="C175" s="144">
        <v>2</v>
      </c>
      <c r="D175" s="144" t="s">
        <v>412</v>
      </c>
      <c r="E175" s="144" t="s">
        <v>412</v>
      </c>
      <c r="F175" s="144" t="s">
        <v>412</v>
      </c>
      <c r="G175" s="144" t="s">
        <v>50</v>
      </c>
      <c r="H175" s="144" t="s">
        <v>412</v>
      </c>
      <c r="I175" s="144" t="s">
        <v>407</v>
      </c>
      <c r="J175" s="144" t="s">
        <v>412</v>
      </c>
      <c r="K175" s="144" t="s">
        <v>536</v>
      </c>
      <c r="L175" s="144" t="s">
        <v>412</v>
      </c>
      <c r="M175" s="144" t="s">
        <v>412</v>
      </c>
      <c r="N175" s="144" t="s">
        <v>412</v>
      </c>
      <c r="O175" s="144" t="s">
        <v>412</v>
      </c>
      <c r="P175" s="144" t="s">
        <v>407</v>
      </c>
      <c r="Q175" s="144" t="s">
        <v>412</v>
      </c>
      <c r="R175" s="144" t="s">
        <v>412</v>
      </c>
      <c r="S175" s="144">
        <v>2017</v>
      </c>
      <c r="T175" s="145">
        <v>27790000</v>
      </c>
      <c r="U175" s="146"/>
    </row>
    <row r="176" spans="1:24" x14ac:dyDescent="0.25">
      <c r="A176" s="142"/>
      <c r="B176" s="143" t="s">
        <v>470</v>
      </c>
      <c r="C176" s="144">
        <v>1</v>
      </c>
      <c r="D176" s="144" t="s">
        <v>412</v>
      </c>
      <c r="E176" s="144" t="s">
        <v>412</v>
      </c>
      <c r="F176" s="144" t="s">
        <v>412</v>
      </c>
      <c r="G176" s="144" t="s">
        <v>50</v>
      </c>
      <c r="H176" s="144" t="s">
        <v>412</v>
      </c>
      <c r="I176" s="144" t="s">
        <v>407</v>
      </c>
      <c r="J176" s="144" t="s">
        <v>412</v>
      </c>
      <c r="K176" s="144" t="s">
        <v>536</v>
      </c>
      <c r="L176" s="144" t="s">
        <v>412</v>
      </c>
      <c r="M176" s="144" t="s">
        <v>412</v>
      </c>
      <c r="N176" s="144" t="s">
        <v>412</v>
      </c>
      <c r="O176" s="144" t="s">
        <v>412</v>
      </c>
      <c r="P176" s="144" t="s">
        <v>407</v>
      </c>
      <c r="Q176" s="144" t="s">
        <v>412</v>
      </c>
      <c r="R176" s="144" t="s">
        <v>412</v>
      </c>
      <c r="S176" s="144">
        <v>2019</v>
      </c>
      <c r="T176" s="145">
        <v>50475000</v>
      </c>
      <c r="U176" s="146"/>
    </row>
    <row r="177" spans="1:21" x14ac:dyDescent="0.25">
      <c r="A177" s="142"/>
      <c r="B177" s="177" t="s">
        <v>538</v>
      </c>
      <c r="C177" s="202">
        <v>3</v>
      </c>
      <c r="D177" s="144" t="s">
        <v>412</v>
      </c>
      <c r="E177" s="144" t="s">
        <v>412</v>
      </c>
      <c r="F177" s="144" t="s">
        <v>412</v>
      </c>
      <c r="G177" s="202" t="s">
        <v>49</v>
      </c>
      <c r="H177" s="144" t="s">
        <v>412</v>
      </c>
      <c r="I177" s="202" t="s">
        <v>407</v>
      </c>
      <c r="J177" s="144"/>
      <c r="K177" s="202"/>
      <c r="L177" s="144" t="s">
        <v>412</v>
      </c>
      <c r="M177" s="144" t="s">
        <v>412</v>
      </c>
      <c r="N177" s="144" t="s">
        <v>412</v>
      </c>
      <c r="O177" s="144" t="s">
        <v>412</v>
      </c>
      <c r="P177" s="202" t="s">
        <v>407</v>
      </c>
      <c r="Q177" s="144" t="s">
        <v>412</v>
      </c>
      <c r="R177" s="144" t="s">
        <v>412</v>
      </c>
      <c r="S177" s="202">
        <v>2020</v>
      </c>
      <c r="T177" s="179">
        <v>53587161</v>
      </c>
      <c r="U177" s="204"/>
    </row>
    <row r="178" spans="1:21" x14ac:dyDescent="0.25">
      <c r="A178" s="142"/>
      <c r="B178" s="177"/>
      <c r="C178" s="202"/>
      <c r="D178" s="202"/>
      <c r="E178" s="202"/>
      <c r="F178" s="202"/>
      <c r="G178" s="202"/>
      <c r="H178" s="202"/>
      <c r="I178" s="202"/>
      <c r="J178" s="144"/>
      <c r="K178" s="202"/>
      <c r="L178" s="202"/>
      <c r="M178" s="202"/>
      <c r="N178" s="202"/>
      <c r="O178" s="202"/>
      <c r="P178" s="202"/>
      <c r="Q178" s="202"/>
      <c r="R178" s="202"/>
      <c r="S178" s="202"/>
      <c r="T178" s="179"/>
      <c r="U178" s="204"/>
    </row>
    <row r="179" spans="1:21" x14ac:dyDescent="0.25">
      <c r="A179" s="142"/>
      <c r="B179" s="329" t="s">
        <v>539</v>
      </c>
      <c r="C179" s="321"/>
      <c r="D179" s="321"/>
      <c r="E179" s="321"/>
      <c r="F179" s="321"/>
      <c r="G179" s="321"/>
      <c r="H179" s="321"/>
      <c r="I179" s="321"/>
      <c r="J179" s="144"/>
      <c r="K179" s="321"/>
      <c r="L179" s="321"/>
      <c r="M179" s="321"/>
      <c r="N179" s="321"/>
      <c r="O179" s="321"/>
      <c r="P179" s="321"/>
      <c r="Q179" s="321"/>
      <c r="R179" s="321"/>
      <c r="S179" s="321"/>
      <c r="T179" s="327">
        <f>T181+T182+T183+T184+T185+T186</f>
        <v>29419000</v>
      </c>
      <c r="U179" s="325"/>
    </row>
    <row r="180" spans="1:21" x14ac:dyDescent="0.25">
      <c r="A180" s="142"/>
      <c r="B180" s="330"/>
      <c r="C180" s="322"/>
      <c r="D180" s="322"/>
      <c r="E180" s="322"/>
      <c r="F180" s="322"/>
      <c r="G180" s="322"/>
      <c r="H180" s="322"/>
      <c r="I180" s="322"/>
      <c r="J180" s="144"/>
      <c r="K180" s="322"/>
      <c r="L180" s="322"/>
      <c r="M180" s="322"/>
      <c r="N180" s="322"/>
      <c r="O180" s="322"/>
      <c r="P180" s="322"/>
      <c r="Q180" s="322"/>
      <c r="R180" s="322"/>
      <c r="S180" s="322"/>
      <c r="T180" s="328"/>
      <c r="U180" s="326"/>
    </row>
    <row r="181" spans="1:21" x14ac:dyDescent="0.25">
      <c r="A181" s="142"/>
      <c r="B181" s="143" t="s">
        <v>472</v>
      </c>
      <c r="C181" s="144">
        <v>1</v>
      </c>
      <c r="D181" s="144" t="s">
        <v>412</v>
      </c>
      <c r="E181" s="144" t="s">
        <v>412</v>
      </c>
      <c r="F181" s="144" t="s">
        <v>412</v>
      </c>
      <c r="G181" s="144" t="s">
        <v>50</v>
      </c>
      <c r="H181" s="144" t="s">
        <v>412</v>
      </c>
      <c r="I181" s="144" t="s">
        <v>407</v>
      </c>
      <c r="J181" s="144" t="s">
        <v>412</v>
      </c>
      <c r="K181" s="144" t="s">
        <v>540</v>
      </c>
      <c r="L181" s="144" t="s">
        <v>412</v>
      </c>
      <c r="M181" s="144" t="s">
        <v>412</v>
      </c>
      <c r="N181" s="144" t="s">
        <v>412</v>
      </c>
      <c r="O181" s="144" t="s">
        <v>412</v>
      </c>
      <c r="P181" s="144" t="s">
        <v>407</v>
      </c>
      <c r="Q181" s="144" t="s">
        <v>412</v>
      </c>
      <c r="R181" s="144" t="s">
        <v>412</v>
      </c>
      <c r="S181" s="144">
        <v>2017</v>
      </c>
      <c r="T181" s="145">
        <v>1500000</v>
      </c>
      <c r="U181" s="146"/>
    </row>
    <row r="182" spans="1:21" x14ac:dyDescent="0.25">
      <c r="A182" s="142"/>
      <c r="B182" s="143" t="s">
        <v>473</v>
      </c>
      <c r="C182" s="144">
        <v>1</v>
      </c>
      <c r="D182" s="144" t="s">
        <v>412</v>
      </c>
      <c r="E182" s="144" t="s">
        <v>412</v>
      </c>
      <c r="F182" s="144" t="s">
        <v>412</v>
      </c>
      <c r="G182" s="144" t="s">
        <v>50</v>
      </c>
      <c r="H182" s="144" t="s">
        <v>412</v>
      </c>
      <c r="I182" s="144" t="s">
        <v>407</v>
      </c>
      <c r="J182" s="144" t="s">
        <v>412</v>
      </c>
      <c r="K182" s="144" t="s">
        <v>541</v>
      </c>
      <c r="L182" s="144" t="s">
        <v>412</v>
      </c>
      <c r="M182" s="144" t="s">
        <v>412</v>
      </c>
      <c r="N182" s="144" t="s">
        <v>412</v>
      </c>
      <c r="O182" s="144" t="s">
        <v>412</v>
      </c>
      <c r="P182" s="144" t="s">
        <v>407</v>
      </c>
      <c r="Q182" s="144" t="s">
        <v>412</v>
      </c>
      <c r="R182" s="144" t="s">
        <v>412</v>
      </c>
      <c r="S182" s="144">
        <v>2017</v>
      </c>
      <c r="T182" s="145">
        <v>9000000</v>
      </c>
      <c r="U182" s="146"/>
    </row>
    <row r="183" spans="1:21" x14ac:dyDescent="0.25">
      <c r="A183" s="142"/>
      <c r="B183" s="143" t="s">
        <v>474</v>
      </c>
      <c r="C183" s="144">
        <v>10</v>
      </c>
      <c r="D183" s="144" t="s">
        <v>412</v>
      </c>
      <c r="E183" s="144" t="s">
        <v>412</v>
      </c>
      <c r="F183" s="144" t="s">
        <v>412</v>
      </c>
      <c r="G183" s="144" t="s">
        <v>50</v>
      </c>
      <c r="H183" s="144" t="s">
        <v>412</v>
      </c>
      <c r="I183" s="144" t="s">
        <v>407</v>
      </c>
      <c r="J183" s="144" t="s">
        <v>412</v>
      </c>
      <c r="K183" s="144" t="s">
        <v>504</v>
      </c>
      <c r="L183" s="144" t="s">
        <v>412</v>
      </c>
      <c r="M183" s="144" t="s">
        <v>412</v>
      </c>
      <c r="N183" s="144" t="s">
        <v>412</v>
      </c>
      <c r="O183" s="144" t="s">
        <v>412</v>
      </c>
      <c r="P183" s="144" t="s">
        <v>407</v>
      </c>
      <c r="Q183" s="144" t="s">
        <v>412</v>
      </c>
      <c r="R183" s="144" t="s">
        <v>412</v>
      </c>
      <c r="S183" s="144">
        <v>2018</v>
      </c>
      <c r="T183" s="145">
        <v>10000000</v>
      </c>
      <c r="U183" s="146"/>
    </row>
    <row r="184" spans="1:21" x14ac:dyDescent="0.25">
      <c r="A184" s="142"/>
      <c r="B184" s="143" t="s">
        <v>475</v>
      </c>
      <c r="C184" s="144">
        <v>1</v>
      </c>
      <c r="D184" s="144" t="s">
        <v>412</v>
      </c>
      <c r="E184" s="144" t="s">
        <v>412</v>
      </c>
      <c r="F184" s="144" t="s">
        <v>412</v>
      </c>
      <c r="G184" s="144" t="s">
        <v>50</v>
      </c>
      <c r="H184" s="144" t="s">
        <v>412</v>
      </c>
      <c r="I184" s="144" t="s">
        <v>412</v>
      </c>
      <c r="J184" s="144" t="s">
        <v>412</v>
      </c>
      <c r="K184" s="144" t="s">
        <v>504</v>
      </c>
      <c r="L184" s="144" t="s">
        <v>412</v>
      </c>
      <c r="M184" s="144" t="s">
        <v>412</v>
      </c>
      <c r="N184" s="144" t="s">
        <v>412</v>
      </c>
      <c r="O184" s="144" t="s">
        <v>412</v>
      </c>
      <c r="P184" s="144" t="s">
        <v>412</v>
      </c>
      <c r="Q184" s="144" t="s">
        <v>414</v>
      </c>
      <c r="R184" s="144" t="s">
        <v>412</v>
      </c>
      <c r="S184" s="144">
        <v>2018</v>
      </c>
      <c r="T184" s="145">
        <v>5945000</v>
      </c>
      <c r="U184" s="146"/>
    </row>
    <row r="185" spans="1:21" x14ac:dyDescent="0.25">
      <c r="A185" s="142"/>
      <c r="B185" s="143" t="s">
        <v>542</v>
      </c>
      <c r="C185" s="144">
        <v>1</v>
      </c>
      <c r="D185" s="144" t="s">
        <v>412</v>
      </c>
      <c r="E185" s="144" t="s">
        <v>412</v>
      </c>
      <c r="F185" s="144" t="s">
        <v>412</v>
      </c>
      <c r="G185" s="144" t="s">
        <v>50</v>
      </c>
      <c r="H185" s="144" t="s">
        <v>412</v>
      </c>
      <c r="I185" s="144" t="s">
        <v>412</v>
      </c>
      <c r="J185" s="144"/>
      <c r="K185" s="144" t="s">
        <v>504</v>
      </c>
      <c r="L185" s="144" t="s">
        <v>412</v>
      </c>
      <c r="M185" s="144" t="s">
        <v>412</v>
      </c>
      <c r="N185" s="144" t="s">
        <v>412</v>
      </c>
      <c r="O185" s="144" t="s">
        <v>412</v>
      </c>
      <c r="P185" s="144" t="s">
        <v>412</v>
      </c>
      <c r="Q185" s="144" t="s">
        <v>414</v>
      </c>
      <c r="R185" s="144" t="s">
        <v>412</v>
      </c>
      <c r="S185" s="144"/>
      <c r="T185" s="145">
        <v>400000</v>
      </c>
      <c r="U185" s="146" t="s">
        <v>495</v>
      </c>
    </row>
    <row r="186" spans="1:21" x14ac:dyDescent="0.25">
      <c r="A186" s="142"/>
      <c r="B186" s="143" t="s">
        <v>543</v>
      </c>
      <c r="C186" s="144">
        <v>3</v>
      </c>
      <c r="D186" s="144" t="s">
        <v>412</v>
      </c>
      <c r="E186" s="144" t="s">
        <v>412</v>
      </c>
      <c r="F186" s="144" t="s">
        <v>412</v>
      </c>
      <c r="G186" s="144" t="s">
        <v>50</v>
      </c>
      <c r="H186" s="144" t="s">
        <v>412</v>
      </c>
      <c r="I186" s="144" t="s">
        <v>407</v>
      </c>
      <c r="J186" s="144" t="s">
        <v>412</v>
      </c>
      <c r="K186" s="144" t="s">
        <v>504</v>
      </c>
      <c r="L186" s="144" t="s">
        <v>412</v>
      </c>
      <c r="M186" s="144" t="s">
        <v>412</v>
      </c>
      <c r="N186" s="144" t="s">
        <v>412</v>
      </c>
      <c r="O186" s="144" t="s">
        <v>412</v>
      </c>
      <c r="P186" s="144" t="s">
        <v>407</v>
      </c>
      <c r="Q186" s="144" t="s">
        <v>412</v>
      </c>
      <c r="R186" s="144" t="s">
        <v>412</v>
      </c>
      <c r="S186" s="144">
        <v>2019</v>
      </c>
      <c r="T186" s="145">
        <v>2574000</v>
      </c>
      <c r="U186" s="146"/>
    </row>
    <row r="187" spans="1:21" x14ac:dyDescent="0.25">
      <c r="A187" s="142"/>
      <c r="B187" s="143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5"/>
      <c r="U187" s="146"/>
    </row>
    <row r="188" spans="1:21" x14ac:dyDescent="0.25">
      <c r="A188" s="187" t="s">
        <v>544</v>
      </c>
      <c r="B188" s="151" t="s">
        <v>477</v>
      </c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53">
        <f>T194</f>
        <v>15650000</v>
      </c>
      <c r="U188" s="146"/>
    </row>
    <row r="189" spans="1:21" x14ac:dyDescent="0.25">
      <c r="A189" s="142"/>
      <c r="B189" s="143" t="s">
        <v>545</v>
      </c>
      <c r="C189" s="144">
        <v>1001</v>
      </c>
      <c r="D189" s="144" t="s">
        <v>412</v>
      </c>
      <c r="E189" s="144" t="s">
        <v>412</v>
      </c>
      <c r="F189" s="144" t="s">
        <v>412</v>
      </c>
      <c r="G189" s="144" t="s">
        <v>400</v>
      </c>
      <c r="H189" s="144" t="s">
        <v>412</v>
      </c>
      <c r="I189" s="144" t="s">
        <v>407</v>
      </c>
      <c r="J189" s="144" t="s">
        <v>412</v>
      </c>
      <c r="K189" s="144"/>
      <c r="L189" s="144" t="s">
        <v>412</v>
      </c>
      <c r="M189" s="144" t="s">
        <v>412</v>
      </c>
      <c r="N189" s="144" t="s">
        <v>412</v>
      </c>
      <c r="O189" s="144" t="s">
        <v>412</v>
      </c>
      <c r="P189" s="144" t="s">
        <v>412</v>
      </c>
      <c r="Q189" s="144" t="s">
        <v>414</v>
      </c>
      <c r="R189" s="144" t="s">
        <v>412</v>
      </c>
      <c r="S189" s="144">
        <v>2017</v>
      </c>
      <c r="T189" s="188" t="s">
        <v>412</v>
      </c>
      <c r="U189" s="146"/>
    </row>
    <row r="190" spans="1:21" x14ac:dyDescent="0.25">
      <c r="A190" s="142"/>
      <c r="B190" s="143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5"/>
      <c r="U190" s="146"/>
    </row>
    <row r="191" spans="1:21" x14ac:dyDescent="0.25">
      <c r="A191" s="144"/>
      <c r="B191" s="143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5"/>
      <c r="U191" s="146"/>
    </row>
    <row r="192" spans="1:21" x14ac:dyDescent="0.25">
      <c r="A192" s="189">
        <v>1</v>
      </c>
      <c r="B192" s="180">
        <v>2</v>
      </c>
      <c r="C192" s="180">
        <v>3</v>
      </c>
      <c r="D192" s="180">
        <v>4</v>
      </c>
      <c r="E192" s="180">
        <v>5</v>
      </c>
      <c r="F192" s="180">
        <v>6</v>
      </c>
      <c r="G192" s="180">
        <v>7</v>
      </c>
      <c r="H192" s="180">
        <v>8</v>
      </c>
      <c r="I192" s="180">
        <v>9</v>
      </c>
      <c r="J192" s="180"/>
      <c r="K192" s="180">
        <v>10</v>
      </c>
      <c r="L192" s="180">
        <v>11</v>
      </c>
      <c r="M192" s="180">
        <v>12</v>
      </c>
      <c r="N192" s="180">
        <v>13</v>
      </c>
      <c r="O192" s="180">
        <v>14</v>
      </c>
      <c r="P192" s="180">
        <v>15</v>
      </c>
      <c r="Q192" s="180">
        <v>16</v>
      </c>
      <c r="R192" s="180">
        <v>17</v>
      </c>
      <c r="S192" s="180">
        <v>18</v>
      </c>
      <c r="T192" s="180">
        <v>19</v>
      </c>
      <c r="U192" s="182">
        <v>20</v>
      </c>
    </row>
    <row r="193" spans="1:25" x14ac:dyDescent="0.25">
      <c r="A193" s="142"/>
      <c r="B193" s="143" t="s">
        <v>546</v>
      </c>
      <c r="C193" s="144">
        <v>1</v>
      </c>
      <c r="D193" s="144" t="s">
        <v>412</v>
      </c>
      <c r="E193" s="144" t="s">
        <v>412</v>
      </c>
      <c r="F193" s="144" t="s">
        <v>399</v>
      </c>
      <c r="G193" s="144" t="s">
        <v>412</v>
      </c>
      <c r="H193" s="144" t="s">
        <v>412</v>
      </c>
      <c r="I193" s="144" t="s">
        <v>407</v>
      </c>
      <c r="J193" s="144" t="s">
        <v>412</v>
      </c>
      <c r="K193" s="144"/>
      <c r="L193" s="144" t="s">
        <v>412</v>
      </c>
      <c r="M193" s="144" t="s">
        <v>412</v>
      </c>
      <c r="N193" s="144" t="s">
        <v>412</v>
      </c>
      <c r="O193" s="144" t="s">
        <v>412</v>
      </c>
      <c r="P193" s="144" t="s">
        <v>412</v>
      </c>
      <c r="Q193" s="144" t="s">
        <v>414</v>
      </c>
      <c r="R193" s="144" t="s">
        <v>412</v>
      </c>
      <c r="S193" s="144">
        <v>2018</v>
      </c>
      <c r="T193" s="188" t="s">
        <v>412</v>
      </c>
      <c r="U193" s="146"/>
    </row>
    <row r="194" spans="1:25" x14ac:dyDescent="0.25">
      <c r="A194" s="176"/>
      <c r="B194" s="177" t="s">
        <v>547</v>
      </c>
      <c r="C194" s="202">
        <v>1</v>
      </c>
      <c r="D194" s="202"/>
      <c r="E194" s="202"/>
      <c r="F194" s="202"/>
      <c r="G194" s="202"/>
      <c r="H194" s="202"/>
      <c r="I194" s="202" t="s">
        <v>407</v>
      </c>
      <c r="J194" s="202"/>
      <c r="K194" s="202"/>
      <c r="L194" s="202"/>
      <c r="M194" s="202"/>
      <c r="N194" s="202"/>
      <c r="O194" s="202"/>
      <c r="P194" s="202" t="s">
        <v>407</v>
      </c>
      <c r="Q194" s="202"/>
      <c r="R194" s="202"/>
      <c r="S194" s="202">
        <v>2020</v>
      </c>
      <c r="T194" s="178">
        <v>15650000</v>
      </c>
      <c r="U194" s="204"/>
    </row>
    <row r="195" spans="1:25" x14ac:dyDescent="0.25">
      <c r="A195" s="190" t="s">
        <v>548</v>
      </c>
      <c r="B195" s="151" t="s">
        <v>549</v>
      </c>
      <c r="C195" s="144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50"/>
    </row>
    <row r="196" spans="1:25" x14ac:dyDescent="0.25">
      <c r="A196" s="191"/>
      <c r="B196" s="192" t="s">
        <v>490</v>
      </c>
      <c r="C196" s="144" t="s">
        <v>412</v>
      </c>
      <c r="D196" s="144" t="s">
        <v>412</v>
      </c>
      <c r="E196" s="144" t="s">
        <v>412</v>
      </c>
      <c r="F196" s="144" t="s">
        <v>412</v>
      </c>
      <c r="G196" s="144" t="s">
        <v>412</v>
      </c>
      <c r="H196" s="144" t="s">
        <v>412</v>
      </c>
      <c r="I196" s="144" t="s">
        <v>412</v>
      </c>
      <c r="J196" s="144" t="s">
        <v>412</v>
      </c>
      <c r="K196" s="144" t="s">
        <v>412</v>
      </c>
      <c r="L196" s="144" t="s">
        <v>412</v>
      </c>
      <c r="M196" s="144" t="s">
        <v>412</v>
      </c>
      <c r="N196" s="144" t="s">
        <v>412</v>
      </c>
      <c r="O196" s="144" t="s">
        <v>412</v>
      </c>
      <c r="P196" s="144" t="s">
        <v>412</v>
      </c>
      <c r="Q196" s="144" t="s">
        <v>412</v>
      </c>
      <c r="R196" s="144" t="s">
        <v>412</v>
      </c>
      <c r="S196" s="144" t="s">
        <v>412</v>
      </c>
      <c r="T196" s="144" t="s">
        <v>412</v>
      </c>
      <c r="U196" s="193"/>
    </row>
    <row r="197" spans="1:25" x14ac:dyDescent="0.25">
      <c r="A197" s="191"/>
      <c r="B197" s="192"/>
      <c r="C197" s="202"/>
      <c r="D197" s="202"/>
      <c r="E197" s="202"/>
      <c r="F197" s="202"/>
      <c r="G197" s="202"/>
      <c r="H197" s="202"/>
      <c r="I197" s="202"/>
      <c r="J197" s="202"/>
      <c r="K197" s="202"/>
      <c r="L197" s="202"/>
      <c r="M197" s="202"/>
      <c r="N197" s="202"/>
      <c r="O197" s="202"/>
      <c r="P197" s="202"/>
      <c r="Q197" s="202"/>
      <c r="R197" s="202"/>
      <c r="S197" s="202"/>
      <c r="T197" s="202"/>
      <c r="U197" s="193"/>
    </row>
    <row r="198" spans="1:25" x14ac:dyDescent="0.25">
      <c r="A198" s="191"/>
      <c r="B198" s="194" t="s">
        <v>550</v>
      </c>
      <c r="C198" s="202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93"/>
    </row>
    <row r="199" spans="1:25" ht="31.5" customHeight="1" thickBot="1" x14ac:dyDescent="0.3">
      <c r="A199" s="195"/>
      <c r="B199" s="196" t="s">
        <v>551</v>
      </c>
      <c r="C199" s="197"/>
      <c r="D199" s="198"/>
      <c r="E199" s="198"/>
      <c r="F199" s="198"/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  <c r="R199" s="198"/>
      <c r="S199" s="198"/>
      <c r="T199" s="199">
        <f>T194+T155+T142+T107</f>
        <v>3949749749</v>
      </c>
      <c r="U199" s="200"/>
      <c r="V199" s="287"/>
      <c r="Y199" s="287"/>
    </row>
    <row r="200" spans="1:25" x14ac:dyDescent="0.25">
      <c r="A200" s="160"/>
      <c r="B200" s="160"/>
      <c r="C200" s="161"/>
      <c r="D200" s="160"/>
      <c r="E200" s="160"/>
      <c r="F200" s="160"/>
      <c r="G200" s="160"/>
      <c r="H200" s="160"/>
      <c r="I200" s="160"/>
      <c r="J200" s="160"/>
      <c r="K200" s="160"/>
      <c r="L200" s="160"/>
      <c r="M200" s="160"/>
      <c r="N200" s="160"/>
      <c r="O200" s="160"/>
      <c r="P200" s="160"/>
      <c r="Q200" s="160"/>
      <c r="R200" s="160"/>
      <c r="S200" s="160"/>
      <c r="T200" s="294"/>
      <c r="U200" s="160"/>
      <c r="V200" s="287"/>
    </row>
    <row r="201" spans="1:25" x14ac:dyDescent="0.25">
      <c r="A201" s="160"/>
      <c r="B201" s="160"/>
      <c r="C201" s="160"/>
      <c r="D201" s="160"/>
      <c r="E201" s="160"/>
      <c r="F201" s="160"/>
      <c r="G201" s="160"/>
      <c r="H201" s="160"/>
      <c r="I201" s="160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 t="s">
        <v>559</v>
      </c>
      <c r="T201" s="160"/>
      <c r="U201" s="160"/>
    </row>
    <row r="202" spans="1:25" x14ac:dyDescent="0.25">
      <c r="A202" s="160"/>
      <c r="B202" s="162" t="s">
        <v>481</v>
      </c>
      <c r="C202" s="162"/>
      <c r="D202" s="162"/>
      <c r="E202" s="160"/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 t="s">
        <v>482</v>
      </c>
      <c r="T202" s="160"/>
      <c r="U202" s="160"/>
    </row>
    <row r="203" spans="1:25" x14ac:dyDescent="0.25">
      <c r="A203" s="160"/>
      <c r="B203" s="163" t="s">
        <v>172</v>
      </c>
      <c r="C203" s="163"/>
      <c r="D203" s="163"/>
      <c r="E203" s="160"/>
      <c r="F203" s="160"/>
      <c r="G203" s="160"/>
      <c r="H203" s="160"/>
      <c r="I203" s="160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</row>
    <row r="204" spans="1:25" x14ac:dyDescent="0.25">
      <c r="A204" s="160"/>
      <c r="B204" s="160"/>
      <c r="C204" s="160"/>
      <c r="D204" s="160"/>
      <c r="E204" s="160"/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</row>
    <row r="205" spans="1:25" x14ac:dyDescent="0.25">
      <c r="A205" s="160"/>
      <c r="B205" s="160"/>
      <c r="C205" s="160"/>
      <c r="D205" s="160"/>
      <c r="E205" s="160"/>
      <c r="F205" s="160"/>
      <c r="G205" s="160"/>
      <c r="H205" s="160"/>
      <c r="I205" s="160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</row>
    <row r="206" spans="1:25" x14ac:dyDescent="0.25">
      <c r="A206" s="160"/>
      <c r="B206" s="160"/>
      <c r="C206" s="160"/>
      <c r="D206" s="160"/>
      <c r="E206" s="160"/>
      <c r="F206" s="160"/>
      <c r="G206" s="160"/>
      <c r="H206" s="160"/>
      <c r="I206" s="160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</row>
    <row r="207" spans="1:25" x14ac:dyDescent="0.25">
      <c r="A207" s="160"/>
      <c r="B207" s="164" t="s">
        <v>33</v>
      </c>
      <c r="C207" s="165"/>
      <c r="D207" s="165"/>
      <c r="E207" s="165"/>
      <c r="F207" s="160"/>
      <c r="G207" s="160"/>
      <c r="H207" s="160"/>
      <c r="I207" s="160"/>
      <c r="J207" s="160"/>
      <c r="K207" s="160"/>
      <c r="L207" s="160"/>
      <c r="M207" s="160"/>
      <c r="N207" s="160"/>
      <c r="O207" s="160"/>
      <c r="P207" s="160"/>
      <c r="Q207" s="160"/>
      <c r="R207" s="164" t="s">
        <v>484</v>
      </c>
      <c r="S207" s="164"/>
      <c r="T207" s="164"/>
      <c r="U207" s="166"/>
    </row>
    <row r="208" spans="1:25" x14ac:dyDescent="0.25">
      <c r="A208" s="160"/>
      <c r="B208" s="160"/>
      <c r="C208" s="160"/>
      <c r="D208" s="160"/>
      <c r="E208" s="160"/>
      <c r="F208" s="160"/>
      <c r="G208" s="160"/>
      <c r="H208" s="160"/>
      <c r="I208" s="160"/>
      <c r="J208" s="160"/>
      <c r="K208" s="160"/>
      <c r="L208" s="160"/>
      <c r="M208" s="160"/>
      <c r="N208" s="160"/>
      <c r="O208" s="160"/>
      <c r="P208" s="160"/>
      <c r="Q208" s="160"/>
      <c r="R208" s="160"/>
      <c r="S208" s="160"/>
      <c r="T208" s="160"/>
      <c r="U208" s="160"/>
    </row>
    <row r="209" spans="1:21" x14ac:dyDescent="0.25">
      <c r="A209" s="160"/>
      <c r="B209" s="160"/>
      <c r="C209" s="160"/>
      <c r="D209" s="160"/>
      <c r="E209" s="160"/>
      <c r="F209" s="160"/>
      <c r="G209" s="160"/>
      <c r="H209" s="160"/>
      <c r="I209" s="160"/>
      <c r="J209" s="160"/>
      <c r="K209" s="160"/>
      <c r="L209" s="160"/>
      <c r="M209" s="160"/>
      <c r="N209" s="160"/>
      <c r="O209" s="160"/>
      <c r="P209" s="160"/>
      <c r="Q209" s="160"/>
      <c r="R209" s="160"/>
      <c r="S209" s="160"/>
      <c r="T209" s="160"/>
      <c r="U209" s="160"/>
    </row>
    <row r="210" spans="1:21" x14ac:dyDescent="0.25">
      <c r="A210" s="160"/>
      <c r="B210" s="160"/>
      <c r="C210" s="160"/>
      <c r="D210" s="160"/>
      <c r="E210" s="160"/>
      <c r="F210" s="160"/>
      <c r="G210" s="160"/>
      <c r="H210" s="160"/>
      <c r="I210" s="160"/>
      <c r="J210" s="160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</row>
    <row r="211" spans="1:21" x14ac:dyDescent="0.25">
      <c r="A211" s="160"/>
      <c r="B211" s="160"/>
      <c r="C211" s="160"/>
      <c r="D211" s="160"/>
      <c r="E211" s="160"/>
      <c r="F211" s="160"/>
      <c r="G211" s="160"/>
      <c r="H211" s="160"/>
      <c r="I211" s="160"/>
      <c r="J211" s="160"/>
      <c r="K211" s="160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</row>
    <row r="212" spans="1:21" x14ac:dyDescent="0.25">
      <c r="A212" s="160"/>
      <c r="B212" s="160"/>
      <c r="C212" s="160"/>
      <c r="D212" s="160"/>
      <c r="E212" s="160"/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</row>
    <row r="213" spans="1:21" x14ac:dyDescent="0.25">
      <c r="A213" s="160"/>
      <c r="B213" s="160"/>
      <c r="C213" s="160"/>
      <c r="D213" s="160"/>
      <c r="E213" s="160"/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</row>
    <row r="214" spans="1:21" x14ac:dyDescent="0.25">
      <c r="A214" s="160"/>
      <c r="B214" s="160"/>
      <c r="C214" s="160"/>
      <c r="D214" s="160"/>
      <c r="E214" s="160"/>
      <c r="F214" s="160"/>
      <c r="G214" s="160"/>
      <c r="H214" s="160"/>
      <c r="I214" s="160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</row>
    <row r="215" spans="1:21" x14ac:dyDescent="0.25">
      <c r="A215" s="160"/>
      <c r="B215" s="160"/>
      <c r="C215" s="160"/>
      <c r="D215" s="160"/>
      <c r="E215" s="160"/>
      <c r="F215" s="160"/>
      <c r="G215" s="160"/>
      <c r="H215" s="160"/>
      <c r="I215" s="160"/>
      <c r="J215" s="160"/>
      <c r="K215" s="160"/>
      <c r="L215" s="160"/>
      <c r="M215" s="160"/>
      <c r="N215" s="160"/>
      <c r="O215" s="160"/>
      <c r="P215" s="160"/>
      <c r="Q215" s="160"/>
      <c r="R215" s="160"/>
      <c r="S215" s="160"/>
      <c r="T215" s="160"/>
      <c r="U215" s="160"/>
    </row>
    <row r="216" spans="1:21" x14ac:dyDescent="0.25">
      <c r="A216" s="160"/>
      <c r="B216" s="160"/>
      <c r="C216" s="160"/>
      <c r="D216" s="160"/>
      <c r="E216" s="160"/>
      <c r="F216" s="160"/>
      <c r="G216" s="160"/>
      <c r="H216" s="160"/>
      <c r="I216" s="160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</row>
  </sheetData>
  <mergeCells count="116">
    <mergeCell ref="A1:V1"/>
    <mergeCell ref="A2:A4"/>
    <mergeCell ref="B2:B4"/>
    <mergeCell ref="C2:C4"/>
    <mergeCell ref="D2:H2"/>
    <mergeCell ref="I2:J3"/>
    <mergeCell ref="K2:K4"/>
    <mergeCell ref="L2:O3"/>
    <mergeCell ref="P2:R3"/>
    <mergeCell ref="S2:S4"/>
    <mergeCell ref="A37:A38"/>
    <mergeCell ref="B37:B38"/>
    <mergeCell ref="A49:A50"/>
    <mergeCell ref="B49:B50"/>
    <mergeCell ref="B62:B63"/>
    <mergeCell ref="A96:U96"/>
    <mergeCell ref="T2:T4"/>
    <mergeCell ref="U2:U4"/>
    <mergeCell ref="D3:H3"/>
    <mergeCell ref="I4:J4"/>
    <mergeCell ref="A24:A25"/>
    <mergeCell ref="B24:B25"/>
    <mergeCell ref="A97:U97"/>
    <mergeCell ref="A98:U98"/>
    <mergeCell ref="A99:U99"/>
    <mergeCell ref="A100:A102"/>
    <mergeCell ref="B100:B102"/>
    <mergeCell ref="C100:C102"/>
    <mergeCell ref="D100:H100"/>
    <mergeCell ref="I100:J101"/>
    <mergeCell ref="K100:K102"/>
    <mergeCell ref="L100:O101"/>
    <mergeCell ref="P100:R101"/>
    <mergeCell ref="S100:S102"/>
    <mergeCell ref="T100:T102"/>
    <mergeCell ref="U100:U102"/>
    <mergeCell ref="D101:H101"/>
    <mergeCell ref="A129:A130"/>
    <mergeCell ref="B129:B130"/>
    <mergeCell ref="C129:C130"/>
    <mergeCell ref="D129:D130"/>
    <mergeCell ref="E129:E130"/>
    <mergeCell ref="S129:S130"/>
    <mergeCell ref="T129:T130"/>
    <mergeCell ref="U129:U130"/>
    <mergeCell ref="A142:A143"/>
    <mergeCell ref="B142:B143"/>
    <mergeCell ref="C142:C143"/>
    <mergeCell ref="D142:D143"/>
    <mergeCell ref="E142:E143"/>
    <mergeCell ref="F142:F143"/>
    <mergeCell ref="G142:G143"/>
    <mergeCell ref="M129:M130"/>
    <mergeCell ref="N129:N130"/>
    <mergeCell ref="O129:O130"/>
    <mergeCell ref="P129:P130"/>
    <mergeCell ref="Q129:Q130"/>
    <mergeCell ref="R129:R130"/>
    <mergeCell ref="F129:F130"/>
    <mergeCell ref="G129:G130"/>
    <mergeCell ref="H129:H130"/>
    <mergeCell ref="I129:I130"/>
    <mergeCell ref="K129:K130"/>
    <mergeCell ref="L129:L130"/>
    <mergeCell ref="U142:U143"/>
    <mergeCell ref="A155:A156"/>
    <mergeCell ref="B155:B156"/>
    <mergeCell ref="C155:C156"/>
    <mergeCell ref="D155:D156"/>
    <mergeCell ref="E155:E156"/>
    <mergeCell ref="F155:F156"/>
    <mergeCell ref="G155:G156"/>
    <mergeCell ref="H155:H156"/>
    <mergeCell ref="I155:I156"/>
    <mergeCell ref="O142:O143"/>
    <mergeCell ref="P142:P143"/>
    <mergeCell ref="Q142:Q143"/>
    <mergeCell ref="R142:R143"/>
    <mergeCell ref="S142:S143"/>
    <mergeCell ref="T142:T143"/>
    <mergeCell ref="H142:H143"/>
    <mergeCell ref="I142:I143"/>
    <mergeCell ref="K142:K143"/>
    <mergeCell ref="L142:L143"/>
    <mergeCell ref="M142:M143"/>
    <mergeCell ref="B179:B180"/>
    <mergeCell ref="C179:C180"/>
    <mergeCell ref="D179:D180"/>
    <mergeCell ref="E179:E180"/>
    <mergeCell ref="F179:F180"/>
    <mergeCell ref="K155:K156"/>
    <mergeCell ref="L155:L156"/>
    <mergeCell ref="M155:M156"/>
    <mergeCell ref="N155:N156"/>
    <mergeCell ref="N179:N180"/>
    <mergeCell ref="G179:G180"/>
    <mergeCell ref="H179:H180"/>
    <mergeCell ref="I179:I180"/>
    <mergeCell ref="K179:K180"/>
    <mergeCell ref="L179:L180"/>
    <mergeCell ref="M179:M180"/>
    <mergeCell ref="N142:N143"/>
    <mergeCell ref="Q155:Q156"/>
    <mergeCell ref="R155:R156"/>
    <mergeCell ref="S155:S156"/>
    <mergeCell ref="T155:T156"/>
    <mergeCell ref="U155:U156"/>
    <mergeCell ref="O155:O156"/>
    <mergeCell ref="P155:P156"/>
    <mergeCell ref="T179:T180"/>
    <mergeCell ref="U179:U180"/>
    <mergeCell ref="O179:O180"/>
    <mergeCell ref="P179:P180"/>
    <mergeCell ref="Q179:Q180"/>
    <mergeCell ref="R179:R180"/>
    <mergeCell ref="S179:S180"/>
  </mergeCells>
  <pageMargins left="0" right="0" top="0.74803149606299213" bottom="0.74803149606299213" header="0.31496062992125984" footer="0.31496062992125984"/>
  <pageSetup paperSize="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E87C-2F34-43B1-9863-937E79917572}">
  <dimension ref="A1:O36"/>
  <sheetViews>
    <sheetView tabSelected="1" view="pageBreakPreview" topLeftCell="A13" zoomScaleNormal="64" zoomScaleSheetLayoutView="100" workbookViewId="0">
      <selection activeCell="T20" sqref="T20"/>
    </sheetView>
  </sheetViews>
  <sheetFormatPr defaultRowHeight="15" x14ac:dyDescent="0.25"/>
  <cols>
    <col min="1" max="1" width="3.140625" style="99" customWidth="1"/>
    <col min="2" max="4" width="9.140625" style="99"/>
    <col min="5" max="5" width="18.28515625" style="99" customWidth="1"/>
    <col min="6" max="6" width="13.5703125" style="99" customWidth="1"/>
    <col min="7" max="7" width="17.85546875" style="99" customWidth="1"/>
    <col min="8" max="8" width="17.5703125" style="99" customWidth="1"/>
    <col min="9" max="9" width="15.7109375" style="99" customWidth="1"/>
    <col min="10" max="10" width="0" style="99" hidden="1" customWidth="1"/>
    <col min="11" max="11" width="16.140625" style="99" hidden="1" customWidth="1"/>
    <col min="12" max="13" width="19" style="99" hidden="1" customWidth="1"/>
    <col min="14" max="14" width="17.85546875" style="99" hidden="1" customWidth="1"/>
    <col min="15" max="15" width="15.28515625" style="99" hidden="1" customWidth="1"/>
    <col min="16" max="16384" width="9.140625" style="99"/>
  </cols>
  <sheetData>
    <row r="1" spans="1:14" x14ac:dyDescent="0.25">
      <c r="A1" s="371" t="s">
        <v>173</v>
      </c>
      <c r="B1" s="372"/>
      <c r="C1" s="372"/>
      <c r="D1" s="372"/>
      <c r="E1" s="372"/>
      <c r="F1" s="372"/>
      <c r="G1" s="372"/>
      <c r="H1" s="372"/>
      <c r="I1" s="373"/>
    </row>
    <row r="2" spans="1:14" x14ac:dyDescent="0.25">
      <c r="A2" s="368" t="s">
        <v>174</v>
      </c>
      <c r="B2" s="369"/>
      <c r="C2" s="369"/>
      <c r="D2" s="369"/>
      <c r="E2" s="369"/>
      <c r="F2" s="369"/>
      <c r="G2" s="369"/>
      <c r="H2" s="369"/>
      <c r="I2" s="374"/>
    </row>
    <row r="3" spans="1:14" x14ac:dyDescent="0.25">
      <c r="A3" s="368" t="s">
        <v>175</v>
      </c>
      <c r="B3" s="369"/>
      <c r="C3" s="369"/>
      <c r="D3" s="369"/>
      <c r="E3" s="369"/>
      <c r="F3" s="369"/>
      <c r="G3" s="369"/>
      <c r="H3" s="369"/>
      <c r="I3" s="374"/>
    </row>
    <row r="4" spans="1:14" x14ac:dyDescent="0.25">
      <c r="A4" s="368" t="s">
        <v>176</v>
      </c>
      <c r="B4" s="369"/>
      <c r="C4" s="369"/>
      <c r="D4" s="369"/>
      <c r="E4" s="369"/>
      <c r="F4" s="369"/>
      <c r="G4" s="369"/>
      <c r="H4" s="369"/>
      <c r="I4" s="374"/>
    </row>
    <row r="5" spans="1:14" ht="15.75" thickBot="1" x14ac:dyDescent="0.3">
      <c r="A5" s="375" t="s">
        <v>39</v>
      </c>
      <c r="B5" s="376"/>
      <c r="C5" s="376"/>
      <c r="D5" s="376"/>
      <c r="E5" s="376"/>
      <c r="F5" s="376"/>
      <c r="G5" s="376"/>
      <c r="H5" s="376"/>
      <c r="I5" s="377"/>
    </row>
    <row r="6" spans="1:14" x14ac:dyDescent="0.25">
      <c r="A6" s="100"/>
      <c r="B6" s="101"/>
      <c r="C6" s="101"/>
      <c r="D6" s="101"/>
      <c r="E6" s="101"/>
      <c r="F6" s="101"/>
      <c r="G6" s="101"/>
      <c r="H6" s="101"/>
      <c r="I6" s="102"/>
    </row>
    <row r="7" spans="1:14" x14ac:dyDescent="0.25">
      <c r="A7" s="103"/>
      <c r="F7" s="378" t="s">
        <v>177</v>
      </c>
      <c r="G7" s="378" t="s">
        <v>17</v>
      </c>
      <c r="H7" s="378" t="s">
        <v>178</v>
      </c>
      <c r="I7" s="104" t="s">
        <v>179</v>
      </c>
    </row>
    <row r="8" spans="1:14" x14ac:dyDescent="0.25">
      <c r="A8" s="103"/>
      <c r="F8" s="378"/>
      <c r="G8" s="378"/>
      <c r="H8" s="378"/>
      <c r="I8" s="104" t="s">
        <v>180</v>
      </c>
    </row>
    <row r="9" spans="1:14" x14ac:dyDescent="0.25">
      <c r="A9" s="103" t="s">
        <v>181</v>
      </c>
      <c r="I9" s="105"/>
      <c r="N9" s="99">
        <v>949247450</v>
      </c>
    </row>
    <row r="10" spans="1:14" x14ac:dyDescent="0.25">
      <c r="A10" s="103" t="s">
        <v>182</v>
      </c>
      <c r="F10" s="101" t="s">
        <v>183</v>
      </c>
      <c r="G10" s="106">
        <v>122900000</v>
      </c>
      <c r="H10" s="106">
        <v>121550000</v>
      </c>
      <c r="I10" s="107">
        <f>G10-H10</f>
        <v>1350000</v>
      </c>
      <c r="K10" s="106">
        <v>925000</v>
      </c>
      <c r="N10" s="99">
        <v>60175600</v>
      </c>
    </row>
    <row r="11" spans="1:14" x14ac:dyDescent="0.25">
      <c r="A11" s="103" t="s">
        <v>184</v>
      </c>
      <c r="I11" s="107">
        <f t="shared" ref="I11:I18" si="0">G11-H11</f>
        <v>0</v>
      </c>
      <c r="N11" s="99">
        <v>673202000</v>
      </c>
    </row>
    <row r="12" spans="1:14" x14ac:dyDescent="0.25">
      <c r="A12" s="103"/>
      <c r="B12" s="99" t="s">
        <v>185</v>
      </c>
      <c r="F12" s="101" t="s">
        <v>186</v>
      </c>
      <c r="G12" s="106">
        <v>985136000</v>
      </c>
      <c r="H12" s="106">
        <v>985136000</v>
      </c>
      <c r="I12" s="107">
        <f t="shared" si="0"/>
        <v>0</v>
      </c>
      <c r="K12" s="108">
        <v>0</v>
      </c>
      <c r="N12" s="99">
        <v>0</v>
      </c>
    </row>
    <row r="13" spans="1:14" x14ac:dyDescent="0.25">
      <c r="A13" s="103"/>
      <c r="B13" s="99" t="s">
        <v>187</v>
      </c>
      <c r="F13" s="101" t="s">
        <v>188</v>
      </c>
      <c r="G13" s="109">
        <v>34266700</v>
      </c>
      <c r="H13" s="109">
        <v>48628500</v>
      </c>
      <c r="I13" s="107">
        <f t="shared" si="0"/>
        <v>-14361800</v>
      </c>
      <c r="K13" s="108">
        <v>0</v>
      </c>
      <c r="N13" s="99">
        <v>102500000</v>
      </c>
    </row>
    <row r="14" spans="1:14" x14ac:dyDescent="0.25">
      <c r="A14" s="103"/>
      <c r="B14" s="99" t="s">
        <v>189</v>
      </c>
      <c r="F14" s="101" t="s">
        <v>190</v>
      </c>
      <c r="G14" s="106">
        <v>602747300</v>
      </c>
      <c r="H14" s="106">
        <v>601020300</v>
      </c>
      <c r="I14" s="107">
        <f t="shared" si="0"/>
        <v>1727000</v>
      </c>
      <c r="K14" s="108">
        <v>0</v>
      </c>
      <c r="N14" s="99">
        <f>SUM(N9:N13)</f>
        <v>1785125050</v>
      </c>
    </row>
    <row r="15" spans="1:14" x14ac:dyDescent="0.25">
      <c r="A15" s="103"/>
      <c r="B15" s="99" t="s">
        <v>191</v>
      </c>
      <c r="F15" s="101" t="s">
        <v>192</v>
      </c>
      <c r="G15" s="109">
        <v>0</v>
      </c>
      <c r="H15" s="109">
        <v>0</v>
      </c>
      <c r="I15" s="107">
        <f t="shared" si="0"/>
        <v>0</v>
      </c>
      <c r="K15" s="109">
        <v>0</v>
      </c>
      <c r="N15" s="99">
        <v>1785125050</v>
      </c>
    </row>
    <row r="16" spans="1:14" x14ac:dyDescent="0.25">
      <c r="A16" s="103"/>
      <c r="B16" s="99" t="s">
        <v>193</v>
      </c>
      <c r="F16" s="101" t="s">
        <v>194</v>
      </c>
      <c r="G16" s="106">
        <v>50000000</v>
      </c>
      <c r="H16" s="106">
        <v>50000000</v>
      </c>
      <c r="I16" s="107">
        <f t="shared" si="0"/>
        <v>0</v>
      </c>
      <c r="K16" s="108">
        <v>0</v>
      </c>
    </row>
    <row r="17" spans="1:15" x14ac:dyDescent="0.25">
      <c r="A17" s="103" t="s">
        <v>195</v>
      </c>
      <c r="F17" s="101" t="s">
        <v>196</v>
      </c>
      <c r="G17" s="106">
        <v>1500000</v>
      </c>
      <c r="H17" s="106">
        <v>800235</v>
      </c>
      <c r="I17" s="107">
        <f t="shared" si="0"/>
        <v>699765</v>
      </c>
      <c r="K17" s="106">
        <v>-494004</v>
      </c>
    </row>
    <row r="18" spans="1:15" x14ac:dyDescent="0.25">
      <c r="A18" s="103" t="s">
        <v>197</v>
      </c>
      <c r="G18" s="110">
        <f>SUM(G10:G17)</f>
        <v>1796550000</v>
      </c>
      <c r="H18" s="110">
        <f>SUM(H10:H17)</f>
        <v>1807135035</v>
      </c>
      <c r="I18" s="111">
        <f t="shared" si="0"/>
        <v>-10585035</v>
      </c>
      <c r="K18" s="106">
        <v>430996</v>
      </c>
    </row>
    <row r="19" spans="1:15" x14ac:dyDescent="0.25">
      <c r="A19" s="103" t="s">
        <v>198</v>
      </c>
      <c r="I19" s="105"/>
    </row>
    <row r="20" spans="1:15" x14ac:dyDescent="0.25">
      <c r="A20" s="103"/>
      <c r="B20" s="99" t="s">
        <v>199</v>
      </c>
      <c r="F20" s="101" t="s">
        <v>200</v>
      </c>
      <c r="G20" s="106">
        <v>767359868</v>
      </c>
      <c r="H20" s="106">
        <v>749389022.89999998</v>
      </c>
      <c r="I20" s="107">
        <f>G20-H20</f>
        <v>17970845.100000024</v>
      </c>
      <c r="K20" s="106">
        <v>25004614</v>
      </c>
    </row>
    <row r="21" spans="1:15" x14ac:dyDescent="0.25">
      <c r="A21" s="103"/>
      <c r="B21" s="99" t="s">
        <v>201</v>
      </c>
      <c r="F21" s="101" t="s">
        <v>202</v>
      </c>
      <c r="G21" s="112">
        <v>884389600</v>
      </c>
      <c r="H21" s="112">
        <v>866868399</v>
      </c>
      <c r="I21" s="107">
        <f t="shared" ref="I21:I24" si="1">G21-H21</f>
        <v>17521201</v>
      </c>
      <c r="K21" s="106">
        <v>12938950</v>
      </c>
    </row>
    <row r="22" spans="1:15" x14ac:dyDescent="0.25">
      <c r="A22" s="103"/>
      <c r="B22" s="99" t="s">
        <v>203</v>
      </c>
      <c r="F22" s="101" t="s">
        <v>204</v>
      </c>
      <c r="G22" s="106">
        <v>42627100</v>
      </c>
      <c r="H22" s="106">
        <v>41130100</v>
      </c>
      <c r="I22" s="107">
        <f t="shared" si="1"/>
        <v>1497000</v>
      </c>
      <c r="K22" s="106">
        <v>2285000</v>
      </c>
    </row>
    <row r="23" spans="1:15" x14ac:dyDescent="0.25">
      <c r="A23" s="103"/>
      <c r="B23" s="99" t="s">
        <v>205</v>
      </c>
      <c r="F23" s="101" t="s">
        <v>206</v>
      </c>
      <c r="G23" s="106">
        <v>36652500</v>
      </c>
      <c r="H23" s="106">
        <v>30474700</v>
      </c>
      <c r="I23" s="107">
        <f t="shared" si="1"/>
        <v>6177800</v>
      </c>
      <c r="K23" s="106">
        <v>1775000</v>
      </c>
    </row>
    <row r="24" spans="1:15" x14ac:dyDescent="0.25">
      <c r="A24" s="103"/>
      <c r="B24" s="99" t="s">
        <v>207</v>
      </c>
      <c r="F24" s="101" t="s">
        <v>208</v>
      </c>
      <c r="G24" s="106">
        <v>107093500</v>
      </c>
      <c r="H24" s="106">
        <v>99298500</v>
      </c>
      <c r="I24" s="107">
        <f t="shared" si="1"/>
        <v>7795000</v>
      </c>
      <c r="K24" s="106">
        <v>0</v>
      </c>
    </row>
    <row r="25" spans="1:15" x14ac:dyDescent="0.25">
      <c r="A25" s="103"/>
      <c r="B25" s="99" t="s">
        <v>209</v>
      </c>
      <c r="I25" s="105"/>
      <c r="M25" s="106">
        <v>1792221410</v>
      </c>
      <c r="N25" s="106">
        <v>1791790414</v>
      </c>
      <c r="O25" s="106">
        <v>430996</v>
      </c>
    </row>
    <row r="26" spans="1:15" x14ac:dyDescent="0.25">
      <c r="A26" s="368" t="s">
        <v>171</v>
      </c>
      <c r="B26" s="369"/>
      <c r="C26" s="369"/>
      <c r="D26" s="369"/>
      <c r="E26" s="369"/>
      <c r="F26" s="101" t="s">
        <v>210</v>
      </c>
      <c r="G26" s="110">
        <f>SUM(G20:G25)</f>
        <v>1838122568</v>
      </c>
      <c r="H26" s="110">
        <f t="shared" ref="H26:I26" si="2">SUM(H20:H25)</f>
        <v>1787160721.9000001</v>
      </c>
      <c r="I26" s="111">
        <f t="shared" si="2"/>
        <v>50961846.100000024</v>
      </c>
      <c r="K26" s="106">
        <v>42003564</v>
      </c>
      <c r="L26" s="106">
        <v>-41572568</v>
      </c>
      <c r="M26" s="106">
        <v>1828315416</v>
      </c>
      <c r="N26" s="106">
        <v>1786311852</v>
      </c>
      <c r="O26" s="106">
        <v>42003564</v>
      </c>
    </row>
    <row r="27" spans="1:15" x14ac:dyDescent="0.25">
      <c r="A27" s="368" t="s">
        <v>211</v>
      </c>
      <c r="B27" s="369"/>
      <c r="C27" s="369"/>
      <c r="D27" s="369"/>
      <c r="E27" s="369"/>
      <c r="G27" s="106">
        <f>G18-G26</f>
        <v>-41572568</v>
      </c>
      <c r="H27" s="106">
        <f>H18-H26</f>
        <v>19974313.099999905</v>
      </c>
      <c r="I27" s="107">
        <f>I18-I26</f>
        <v>-61546881.100000024</v>
      </c>
      <c r="K27" s="112"/>
      <c r="M27" s="109">
        <f>M25-M26</f>
        <v>-36094006</v>
      </c>
      <c r="N27" s="109">
        <f t="shared" ref="N27:O27" si="3">N25-N26</f>
        <v>5478562</v>
      </c>
      <c r="O27" s="109">
        <f t="shared" si="3"/>
        <v>-41572568</v>
      </c>
    </row>
    <row r="28" spans="1:15" x14ac:dyDescent="0.25">
      <c r="A28" s="103" t="s">
        <v>212</v>
      </c>
      <c r="I28" s="105"/>
      <c r="L28" s="106">
        <f>SUM(K26:L26)</f>
        <v>430996</v>
      </c>
    </row>
    <row r="29" spans="1:15" x14ac:dyDescent="0.25">
      <c r="A29" s="103"/>
      <c r="B29" s="99" t="s">
        <v>213</v>
      </c>
      <c r="F29" s="101" t="s">
        <v>214</v>
      </c>
      <c r="G29" s="113">
        <v>41572568</v>
      </c>
      <c r="H29" s="113">
        <v>41572568</v>
      </c>
      <c r="I29" s="114">
        <f>G29-H29</f>
        <v>0</v>
      </c>
      <c r="M29" s="99">
        <v>1862209456</v>
      </c>
    </row>
    <row r="30" spans="1:15" x14ac:dyDescent="0.25">
      <c r="A30" s="103"/>
      <c r="B30" s="99" t="s">
        <v>215</v>
      </c>
      <c r="G30" s="113">
        <v>0</v>
      </c>
      <c r="H30" s="113">
        <v>0</v>
      </c>
      <c r="I30" s="115">
        <v>0</v>
      </c>
      <c r="K30" s="109">
        <f>I26-L28</f>
        <v>50530850.100000024</v>
      </c>
      <c r="L30" s="109">
        <f>I30-L28</f>
        <v>-430996</v>
      </c>
    </row>
    <row r="31" spans="1:15" x14ac:dyDescent="0.25">
      <c r="A31" s="103"/>
      <c r="I31" s="105"/>
      <c r="L31" s="109">
        <f>H29-L30</f>
        <v>42003564</v>
      </c>
    </row>
    <row r="32" spans="1:15" x14ac:dyDescent="0.25">
      <c r="A32" s="368" t="s">
        <v>216</v>
      </c>
      <c r="B32" s="369"/>
      <c r="C32" s="369"/>
      <c r="D32" s="369"/>
      <c r="E32" s="369"/>
      <c r="G32" s="109">
        <f>G29-G30</f>
        <v>41572568</v>
      </c>
      <c r="H32" s="109">
        <f t="shared" ref="H32:I32" si="4">H29-H30</f>
        <v>41572568</v>
      </c>
      <c r="I32" s="107">
        <f t="shared" si="4"/>
        <v>0</v>
      </c>
    </row>
    <row r="33" spans="1:9" x14ac:dyDescent="0.25">
      <c r="A33" s="103"/>
      <c r="I33" s="105"/>
    </row>
    <row r="34" spans="1:9" x14ac:dyDescent="0.25">
      <c r="A34" s="103" t="s">
        <v>217</v>
      </c>
      <c r="G34" s="116">
        <f>G32+G27</f>
        <v>0</v>
      </c>
      <c r="H34" s="116">
        <f t="shared" ref="H34" si="5">H32+H27</f>
        <v>61546881.099999905</v>
      </c>
      <c r="I34" s="117">
        <f>G34-H34</f>
        <v>-61546881.099999905</v>
      </c>
    </row>
    <row r="35" spans="1:9" x14ac:dyDescent="0.25">
      <c r="A35" s="118"/>
      <c r="B35" s="119"/>
      <c r="C35" s="119"/>
      <c r="D35" s="119"/>
      <c r="E35" s="119"/>
      <c r="F35" s="119"/>
      <c r="G35" s="119"/>
      <c r="H35" s="119"/>
      <c r="I35" s="120"/>
    </row>
    <row r="36" spans="1:9" ht="21.75" customHeight="1" x14ac:dyDescent="0.25">
      <c r="A36" s="370" t="s">
        <v>218</v>
      </c>
      <c r="B36" s="370"/>
      <c r="C36" s="370"/>
      <c r="D36" s="370"/>
      <c r="E36" s="370"/>
      <c r="F36" s="370"/>
      <c r="G36" s="370"/>
      <c r="H36" s="370"/>
      <c r="I36" s="370"/>
    </row>
  </sheetData>
  <mergeCells count="12">
    <mergeCell ref="A26:E26"/>
    <mergeCell ref="A27:E27"/>
    <mergeCell ref="A32:E32"/>
    <mergeCell ref="A36:I36"/>
    <mergeCell ref="A1:I1"/>
    <mergeCell ref="A2:I2"/>
    <mergeCell ref="A3:I3"/>
    <mergeCell ref="A4:I4"/>
    <mergeCell ref="A5:I5"/>
    <mergeCell ref="F7:F8"/>
    <mergeCell ref="G7:G8"/>
    <mergeCell ref="H7:H8"/>
  </mergeCells>
  <pageMargins left="0.28999999999999998" right="0.18" top="0.75" bottom="0.75" header="0.3" footer="0.3"/>
  <pageSetup paperSize="9" scale="88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5383C-443A-4119-B431-457F240A7F33}">
  <dimension ref="A1:X80"/>
  <sheetViews>
    <sheetView topLeftCell="J67" zoomScaleNormal="100" zoomScaleSheetLayoutView="130" workbookViewId="0">
      <selection activeCell="U5" sqref="U5"/>
    </sheetView>
  </sheetViews>
  <sheetFormatPr defaultRowHeight="15" x14ac:dyDescent="0.25"/>
  <cols>
    <col min="1" max="3" width="3.28515625" style="96" customWidth="1"/>
    <col min="4" max="5" width="3.140625" style="96" hidden="1" customWidth="1"/>
    <col min="6" max="6" width="3" style="96" hidden="1" customWidth="1"/>
    <col min="7" max="7" width="3" style="97" customWidth="1"/>
    <col min="8" max="8" width="59.42578125" style="17" customWidth="1"/>
    <col min="9" max="9" width="36.7109375" style="17" customWidth="1"/>
    <col min="10" max="10" width="8" style="17" customWidth="1"/>
    <col min="11" max="11" width="7.7109375" style="17" customWidth="1"/>
    <col min="12" max="12" width="14" style="17" customWidth="1"/>
    <col min="13" max="14" width="9.28515625" style="17" bestFit="1" customWidth="1"/>
    <col min="15" max="15" width="16" style="17" customWidth="1"/>
    <col min="16" max="16" width="7.7109375" style="17" customWidth="1"/>
    <col min="17" max="17" width="14.42578125" style="17" customWidth="1"/>
    <col min="18" max="18" width="13.140625" style="17" customWidth="1"/>
    <col min="19" max="19" width="14.28515625" style="17" customWidth="1"/>
    <col min="20" max="20" width="7" style="17" customWidth="1"/>
    <col min="21" max="21" width="19.28515625" style="17" customWidth="1"/>
    <col min="22" max="22" width="14.85546875" style="17" bestFit="1" customWidth="1"/>
    <col min="23" max="23" width="20" style="17" customWidth="1"/>
    <col min="24" max="16384" width="9.140625" style="17"/>
  </cols>
  <sheetData>
    <row r="1" spans="1:23" x14ac:dyDescent="0.25">
      <c r="A1" s="14"/>
      <c r="B1" s="14"/>
      <c r="C1" s="14"/>
      <c r="D1" s="14"/>
      <c r="E1" s="14"/>
      <c r="F1" s="14"/>
      <c r="G1" s="15"/>
      <c r="H1" s="16"/>
      <c r="I1" s="16"/>
      <c r="J1" s="16"/>
      <c r="K1" s="16"/>
      <c r="L1" s="16" t="s">
        <v>34</v>
      </c>
      <c r="M1" s="16"/>
      <c r="N1" s="16"/>
      <c r="O1" s="16"/>
      <c r="P1" s="16"/>
      <c r="Q1" s="16"/>
      <c r="R1" s="16"/>
      <c r="S1" s="16"/>
      <c r="T1" s="16"/>
    </row>
    <row r="2" spans="1:23" x14ac:dyDescent="0.25">
      <c r="A2" s="14"/>
      <c r="B2" s="14"/>
      <c r="C2" s="14"/>
      <c r="D2" s="14"/>
      <c r="E2" s="14"/>
      <c r="F2" s="14"/>
      <c r="G2" s="15"/>
      <c r="H2" s="16"/>
      <c r="I2" s="16"/>
      <c r="J2" s="16"/>
      <c r="K2" s="16"/>
      <c r="L2" s="16" t="s">
        <v>35</v>
      </c>
      <c r="M2" s="16"/>
      <c r="N2" s="16"/>
      <c r="O2" s="16"/>
      <c r="P2" s="16"/>
      <c r="Q2" s="16"/>
      <c r="R2" s="16"/>
      <c r="S2" s="16"/>
      <c r="T2" s="16"/>
    </row>
    <row r="3" spans="1:23" x14ac:dyDescent="0.25">
      <c r="A3" s="14"/>
      <c r="B3" s="14"/>
      <c r="C3" s="14"/>
      <c r="D3" s="14"/>
      <c r="E3" s="14"/>
      <c r="F3" s="14"/>
      <c r="G3" s="15"/>
      <c r="H3" s="16"/>
      <c r="I3" s="16"/>
      <c r="J3" s="16"/>
      <c r="K3" s="16"/>
      <c r="L3" s="16" t="s">
        <v>36</v>
      </c>
      <c r="M3" s="316" t="s">
        <v>561</v>
      </c>
      <c r="N3" s="316"/>
      <c r="O3" s="316"/>
      <c r="P3" s="16"/>
      <c r="Q3" s="16"/>
      <c r="R3" s="16"/>
      <c r="S3" s="16"/>
      <c r="T3" s="16"/>
    </row>
    <row r="4" spans="1:23" x14ac:dyDescent="0.25">
      <c r="A4" s="14"/>
      <c r="B4" s="14"/>
      <c r="C4" s="14"/>
      <c r="D4" s="14"/>
      <c r="E4" s="14"/>
      <c r="F4" s="14"/>
      <c r="G4" s="15"/>
      <c r="H4" s="16"/>
      <c r="I4" s="16"/>
      <c r="J4" s="16"/>
      <c r="K4" s="16"/>
      <c r="L4" s="16" t="s">
        <v>37</v>
      </c>
      <c r="M4" s="16"/>
      <c r="N4" s="16"/>
      <c r="O4" s="16"/>
      <c r="P4" s="16"/>
      <c r="Q4" s="16"/>
      <c r="R4" s="16"/>
      <c r="S4" s="16"/>
      <c r="T4" s="16"/>
    </row>
    <row r="5" spans="1:23" x14ac:dyDescent="0.25">
      <c r="A5" s="14"/>
      <c r="B5" s="14"/>
      <c r="C5" s="14"/>
      <c r="D5" s="14"/>
      <c r="E5" s="14"/>
      <c r="F5" s="14"/>
      <c r="G5" s="15"/>
      <c r="H5" s="16"/>
      <c r="I5" s="16"/>
      <c r="J5" s="16"/>
      <c r="K5" s="16"/>
      <c r="L5" s="16" t="s">
        <v>38</v>
      </c>
      <c r="M5" s="16"/>
      <c r="N5" s="16"/>
      <c r="O5" s="16"/>
      <c r="P5" s="16"/>
      <c r="Q5" s="16"/>
      <c r="R5" s="16"/>
      <c r="S5" s="16"/>
      <c r="T5" s="16"/>
    </row>
    <row r="6" spans="1:23" x14ac:dyDescent="0.25">
      <c r="A6" s="14"/>
      <c r="B6" s="14"/>
      <c r="C6" s="14"/>
      <c r="D6" s="14"/>
      <c r="E6" s="14"/>
      <c r="F6" s="14"/>
      <c r="G6" s="15"/>
      <c r="H6" s="16"/>
      <c r="I6" s="16"/>
      <c r="J6" s="16"/>
      <c r="K6" s="16"/>
      <c r="L6" s="16" t="s">
        <v>39</v>
      </c>
      <c r="M6" s="16"/>
      <c r="N6" s="16"/>
      <c r="O6" s="16"/>
      <c r="P6" s="16"/>
      <c r="Q6" s="16"/>
      <c r="R6" s="16"/>
      <c r="S6" s="16"/>
      <c r="T6" s="16"/>
    </row>
    <row r="7" spans="1:23" x14ac:dyDescent="0.25">
      <c r="A7" s="14"/>
      <c r="B7" s="14"/>
      <c r="C7" s="14"/>
      <c r="D7" s="14"/>
      <c r="E7" s="14"/>
      <c r="F7" s="14"/>
      <c r="G7" s="1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3" x14ac:dyDescent="0.25">
      <c r="A8" s="388" t="s">
        <v>40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</row>
    <row r="9" spans="1:23" x14ac:dyDescent="0.25">
      <c r="A9" s="388" t="s">
        <v>41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</row>
    <row r="10" spans="1:23" x14ac:dyDescent="0.25">
      <c r="A10" s="379"/>
      <c r="B10" s="379"/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</row>
    <row r="12" spans="1:23" ht="15" customHeight="1" x14ac:dyDescent="0.25">
      <c r="A12" s="389" t="s">
        <v>42</v>
      </c>
      <c r="B12" s="389"/>
      <c r="C12" s="389"/>
      <c r="D12" s="389"/>
      <c r="E12" s="389"/>
      <c r="F12" s="389"/>
      <c r="G12" s="390" t="s">
        <v>43</v>
      </c>
      <c r="H12" s="390"/>
      <c r="I12" s="391" t="s">
        <v>44</v>
      </c>
      <c r="J12" s="392" t="s">
        <v>45</v>
      </c>
      <c r="K12" s="392"/>
      <c r="L12" s="392"/>
      <c r="M12" s="392"/>
      <c r="N12" s="392"/>
      <c r="O12" s="392"/>
      <c r="P12" s="392"/>
      <c r="Q12" s="393" t="s">
        <v>46</v>
      </c>
      <c r="R12" s="393"/>
      <c r="S12" s="393"/>
      <c r="T12" s="393"/>
      <c r="U12" s="18"/>
    </row>
    <row r="13" spans="1:23" ht="15" customHeight="1" x14ac:dyDescent="0.25">
      <c r="A13" s="389"/>
      <c r="B13" s="389"/>
      <c r="C13" s="389"/>
      <c r="D13" s="389"/>
      <c r="E13" s="389"/>
      <c r="F13" s="389"/>
      <c r="G13" s="390"/>
      <c r="H13" s="390"/>
      <c r="I13" s="391"/>
      <c r="J13" s="393" t="s">
        <v>47</v>
      </c>
      <c r="K13" s="393"/>
      <c r="L13" s="393"/>
      <c r="M13" s="393" t="s">
        <v>48</v>
      </c>
      <c r="N13" s="393"/>
      <c r="O13" s="393"/>
      <c r="P13" s="393"/>
      <c r="Q13" s="394" t="s">
        <v>49</v>
      </c>
      <c r="R13" s="395" t="s">
        <v>50</v>
      </c>
      <c r="S13" s="395" t="s">
        <v>51</v>
      </c>
      <c r="T13" s="395" t="s">
        <v>52</v>
      </c>
      <c r="U13" s="19"/>
    </row>
    <row r="14" spans="1:23" ht="25.5" x14ac:dyDescent="0.25">
      <c r="A14" s="389"/>
      <c r="B14" s="389"/>
      <c r="C14" s="389"/>
      <c r="D14" s="389"/>
      <c r="E14" s="389"/>
      <c r="F14" s="389"/>
      <c r="G14" s="390"/>
      <c r="H14" s="390"/>
      <c r="I14" s="391"/>
      <c r="J14" s="20" t="s">
        <v>20</v>
      </c>
      <c r="K14" s="20" t="s">
        <v>21</v>
      </c>
      <c r="L14" s="21" t="s">
        <v>53</v>
      </c>
      <c r="M14" s="20" t="s">
        <v>20</v>
      </c>
      <c r="N14" s="20" t="s">
        <v>21</v>
      </c>
      <c r="O14" s="21" t="s">
        <v>54</v>
      </c>
      <c r="P14" s="21" t="s">
        <v>55</v>
      </c>
      <c r="Q14" s="394"/>
      <c r="R14" s="395"/>
      <c r="S14" s="395"/>
      <c r="T14" s="395"/>
      <c r="U14" s="19"/>
    </row>
    <row r="15" spans="1:23" ht="11.25" customHeight="1" x14ac:dyDescent="0.25">
      <c r="A15" s="381"/>
      <c r="B15" s="381"/>
      <c r="C15" s="381"/>
      <c r="D15" s="381"/>
      <c r="E15" s="381"/>
      <c r="F15" s="381"/>
      <c r="G15" s="382"/>
      <c r="H15" s="383"/>
      <c r="I15" s="22">
        <v>3</v>
      </c>
      <c r="J15" s="23">
        <v>4</v>
      </c>
      <c r="K15" s="23">
        <v>5</v>
      </c>
      <c r="L15" s="23">
        <v>6</v>
      </c>
      <c r="M15" s="23">
        <v>7</v>
      </c>
      <c r="N15" s="23">
        <v>8</v>
      </c>
      <c r="O15" s="23">
        <v>9</v>
      </c>
      <c r="P15" s="23">
        <v>10</v>
      </c>
      <c r="Q15" s="23">
        <v>11</v>
      </c>
      <c r="R15" s="23">
        <v>12</v>
      </c>
      <c r="S15" s="23">
        <v>13</v>
      </c>
      <c r="T15" s="23">
        <v>14</v>
      </c>
      <c r="U15" s="24"/>
    </row>
    <row r="16" spans="1:23" s="33" customFormat="1" ht="15" customHeight="1" x14ac:dyDescent="0.25">
      <c r="A16" s="80">
        <v>1</v>
      </c>
      <c r="B16" s="80"/>
      <c r="C16" s="80"/>
      <c r="D16" s="93"/>
      <c r="E16" s="93"/>
      <c r="F16" s="93"/>
      <c r="G16" s="384" t="s">
        <v>56</v>
      </c>
      <c r="H16" s="385"/>
      <c r="I16" s="26"/>
      <c r="J16" s="27">
        <v>0</v>
      </c>
      <c r="K16" s="27">
        <v>0</v>
      </c>
      <c r="L16" s="28">
        <f>SUM(L17:L33)</f>
        <v>767359868</v>
      </c>
      <c r="M16" s="27">
        <v>0</v>
      </c>
      <c r="N16" s="27">
        <v>0</v>
      </c>
      <c r="O16" s="28">
        <f>SUM(O17:O33)</f>
        <v>749389022.89999998</v>
      </c>
      <c r="P16" s="28">
        <v>0</v>
      </c>
      <c r="Q16" s="28">
        <f>SUM(Q17:Q33)</f>
        <v>12443000</v>
      </c>
      <c r="R16" s="28">
        <f t="shared" ref="R16:S16" si="0">SUM(R17:R33)</f>
        <v>593249522.89999998</v>
      </c>
      <c r="S16" s="28">
        <f t="shared" si="0"/>
        <v>143696500</v>
      </c>
      <c r="T16" s="29">
        <v>0</v>
      </c>
      <c r="U16" s="30"/>
      <c r="V16" s="31"/>
      <c r="W16" s="32"/>
    </row>
    <row r="17" spans="1:23" s="33" customFormat="1" x14ac:dyDescent="0.25">
      <c r="A17" s="80">
        <v>1</v>
      </c>
      <c r="B17" s="80">
        <v>1</v>
      </c>
      <c r="C17" s="82" t="s">
        <v>57</v>
      </c>
      <c r="D17" s="93">
        <v>5</v>
      </c>
      <c r="E17" s="93">
        <v>1</v>
      </c>
      <c r="F17" s="93">
        <v>1</v>
      </c>
      <c r="G17" s="34"/>
      <c r="H17" s="35" t="s">
        <v>58</v>
      </c>
      <c r="I17" s="36" t="s">
        <v>59</v>
      </c>
      <c r="J17" s="37">
        <v>12</v>
      </c>
      <c r="K17" s="37" t="s">
        <v>60</v>
      </c>
      <c r="L17" s="38">
        <v>38000000</v>
      </c>
      <c r="M17" s="39">
        <v>6</v>
      </c>
      <c r="N17" s="37" t="s">
        <v>60</v>
      </c>
      <c r="O17" s="38">
        <v>37880000</v>
      </c>
      <c r="P17" s="27">
        <f>O17/L17%</f>
        <v>99.684210526315795</v>
      </c>
      <c r="Q17" s="40">
        <v>0</v>
      </c>
      <c r="R17" s="38">
        <v>37880000</v>
      </c>
      <c r="S17" s="40">
        <v>0</v>
      </c>
      <c r="T17" s="40">
        <v>0</v>
      </c>
      <c r="U17" s="30"/>
      <c r="V17" s="31"/>
      <c r="W17" s="31"/>
    </row>
    <row r="18" spans="1:23" s="33" customFormat="1" x14ac:dyDescent="0.25">
      <c r="A18" s="80">
        <v>1</v>
      </c>
      <c r="B18" s="80">
        <v>1</v>
      </c>
      <c r="C18" s="82" t="s">
        <v>61</v>
      </c>
      <c r="D18" s="93">
        <v>5</v>
      </c>
      <c r="E18" s="93">
        <v>1</v>
      </c>
      <c r="F18" s="93">
        <v>2</v>
      </c>
      <c r="G18" s="34"/>
      <c r="H18" s="35" t="s">
        <v>62</v>
      </c>
      <c r="I18" s="36" t="s">
        <v>63</v>
      </c>
      <c r="J18" s="37">
        <v>12</v>
      </c>
      <c r="K18" s="37" t="s">
        <v>60</v>
      </c>
      <c r="L18" s="38">
        <v>461810000</v>
      </c>
      <c r="M18" s="39">
        <v>6</v>
      </c>
      <c r="N18" s="37" t="s">
        <v>60</v>
      </c>
      <c r="O18" s="38">
        <v>460548400</v>
      </c>
      <c r="P18" s="27">
        <f t="shared" ref="P18:P72" si="1">O18/L18%</f>
        <v>99.726814057729371</v>
      </c>
      <c r="Q18" s="40">
        <v>0</v>
      </c>
      <c r="R18" s="38">
        <v>460548400</v>
      </c>
      <c r="S18" s="40">
        <v>0</v>
      </c>
      <c r="T18" s="40">
        <v>0</v>
      </c>
      <c r="U18" s="30"/>
      <c r="V18" s="31"/>
    </row>
    <row r="19" spans="1:23" s="33" customFormat="1" x14ac:dyDescent="0.25">
      <c r="A19" s="80">
        <v>1</v>
      </c>
      <c r="B19" s="80">
        <v>1</v>
      </c>
      <c r="C19" s="82" t="s">
        <v>64</v>
      </c>
      <c r="D19" s="93">
        <v>5</v>
      </c>
      <c r="E19" s="93">
        <v>1</v>
      </c>
      <c r="F19" s="93">
        <v>3</v>
      </c>
      <c r="G19" s="34"/>
      <c r="H19" s="35" t="s">
        <v>65</v>
      </c>
      <c r="I19" s="36" t="s">
        <v>66</v>
      </c>
      <c r="J19" s="37">
        <v>12</v>
      </c>
      <c r="K19" s="37" t="s">
        <v>60</v>
      </c>
      <c r="L19" s="38">
        <v>39056864</v>
      </c>
      <c r="M19" s="39">
        <v>6</v>
      </c>
      <c r="N19" s="37" t="s">
        <v>60</v>
      </c>
      <c r="O19" s="38">
        <v>37166122.900000006</v>
      </c>
      <c r="P19" s="27">
        <f t="shared" si="1"/>
        <v>95.159004317397333</v>
      </c>
      <c r="Q19" s="40">
        <v>0</v>
      </c>
      <c r="R19" s="38">
        <v>37166122.900000006</v>
      </c>
      <c r="S19" s="40">
        <v>0</v>
      </c>
      <c r="T19" s="40">
        <v>0</v>
      </c>
      <c r="U19" s="30"/>
      <c r="V19" s="31"/>
    </row>
    <row r="20" spans="1:23" s="33" customFormat="1" x14ac:dyDescent="0.25">
      <c r="A20" s="123">
        <v>1</v>
      </c>
      <c r="B20" s="123">
        <v>1</v>
      </c>
      <c r="C20" s="124" t="s">
        <v>67</v>
      </c>
      <c r="D20" s="25">
        <v>5</v>
      </c>
      <c r="E20" s="25">
        <v>1</v>
      </c>
      <c r="F20" s="25">
        <v>3</v>
      </c>
      <c r="G20" s="34"/>
      <c r="H20" s="41" t="s">
        <v>68</v>
      </c>
      <c r="I20" s="36" t="s">
        <v>69</v>
      </c>
      <c r="J20" s="37">
        <v>12</v>
      </c>
      <c r="K20" s="37" t="s">
        <v>60</v>
      </c>
      <c r="L20" s="38">
        <v>24390504</v>
      </c>
      <c r="M20" s="39">
        <v>6</v>
      </c>
      <c r="N20" s="37" t="s">
        <v>60</v>
      </c>
      <c r="O20" s="38">
        <v>20107500</v>
      </c>
      <c r="P20" s="27">
        <f t="shared" si="1"/>
        <v>82.43987086121713</v>
      </c>
      <c r="Q20" s="40">
        <v>0</v>
      </c>
      <c r="R20" s="40">
        <v>8687500</v>
      </c>
      <c r="S20" s="40">
        <v>11420000</v>
      </c>
      <c r="T20" s="40">
        <v>0</v>
      </c>
      <c r="U20" s="30"/>
      <c r="V20" s="31"/>
    </row>
    <row r="21" spans="1:23" s="33" customFormat="1" x14ac:dyDescent="0.25">
      <c r="A21" s="80">
        <v>1</v>
      </c>
      <c r="B21" s="80">
        <v>1</v>
      </c>
      <c r="C21" s="82" t="s">
        <v>70</v>
      </c>
      <c r="D21" s="25">
        <v>5</v>
      </c>
      <c r="E21" s="25">
        <v>2</v>
      </c>
      <c r="F21" s="25">
        <v>5</v>
      </c>
      <c r="G21" s="34"/>
      <c r="H21" s="42" t="s">
        <v>71</v>
      </c>
      <c r="I21" s="36" t="s">
        <v>72</v>
      </c>
      <c r="J21" s="37">
        <v>12</v>
      </c>
      <c r="K21" s="37" t="s">
        <v>60</v>
      </c>
      <c r="L21" s="38">
        <v>39000000</v>
      </c>
      <c r="M21" s="39">
        <v>6</v>
      </c>
      <c r="N21" s="37" t="s">
        <v>60</v>
      </c>
      <c r="O21" s="38">
        <v>36300000</v>
      </c>
      <c r="P21" s="27">
        <f t="shared" si="1"/>
        <v>93.07692307692308</v>
      </c>
      <c r="Q21" s="40">
        <v>0</v>
      </c>
      <c r="R21" s="40">
        <v>36300000</v>
      </c>
      <c r="S21" s="40">
        <v>0</v>
      </c>
      <c r="T21" s="40">
        <v>0</v>
      </c>
      <c r="U21" s="30"/>
      <c r="V21" s="31"/>
    </row>
    <row r="22" spans="1:23" s="33" customFormat="1" ht="22.5" x14ac:dyDescent="0.25">
      <c r="A22" s="80">
        <v>1</v>
      </c>
      <c r="B22" s="80">
        <v>1</v>
      </c>
      <c r="C22" s="82" t="s">
        <v>73</v>
      </c>
      <c r="D22" s="25">
        <v>5</v>
      </c>
      <c r="E22" s="25">
        <v>1</v>
      </c>
      <c r="F22" s="25">
        <v>4</v>
      </c>
      <c r="G22" s="34"/>
      <c r="H22" s="41" t="s">
        <v>74</v>
      </c>
      <c r="I22" s="36" t="s">
        <v>75</v>
      </c>
      <c r="J22" s="37">
        <v>1</v>
      </c>
      <c r="K22" s="37" t="s">
        <v>76</v>
      </c>
      <c r="L22" s="43">
        <v>7500000</v>
      </c>
      <c r="M22" s="39">
        <v>1</v>
      </c>
      <c r="N22" s="37" t="s">
        <v>76</v>
      </c>
      <c r="O22" s="43">
        <v>7500000</v>
      </c>
      <c r="P22" s="27">
        <f t="shared" si="1"/>
        <v>100</v>
      </c>
      <c r="Q22" s="40">
        <v>0</v>
      </c>
      <c r="R22" s="40">
        <v>5850000</v>
      </c>
      <c r="S22" s="40">
        <v>1650000</v>
      </c>
      <c r="T22" s="40">
        <v>0</v>
      </c>
      <c r="U22" s="30"/>
      <c r="V22" s="31"/>
      <c r="W22" s="31"/>
    </row>
    <row r="23" spans="1:23" s="33" customFormat="1" ht="23.25" customHeight="1" x14ac:dyDescent="0.25">
      <c r="A23" s="80">
        <v>1</v>
      </c>
      <c r="B23" s="80">
        <v>1</v>
      </c>
      <c r="C23" s="82" t="s">
        <v>77</v>
      </c>
      <c r="D23" s="25">
        <v>5</v>
      </c>
      <c r="E23" s="25">
        <v>2</v>
      </c>
      <c r="F23" s="25">
        <v>2</v>
      </c>
      <c r="G23" s="34"/>
      <c r="H23" s="42" t="s">
        <v>78</v>
      </c>
      <c r="I23" s="36" t="s">
        <v>79</v>
      </c>
      <c r="J23" s="37">
        <v>48</v>
      </c>
      <c r="K23" s="37" t="s">
        <v>80</v>
      </c>
      <c r="L23" s="38">
        <v>14400000</v>
      </c>
      <c r="M23" s="37">
        <v>48</v>
      </c>
      <c r="N23" s="37" t="s">
        <v>80</v>
      </c>
      <c r="O23" s="38">
        <v>14400000</v>
      </c>
      <c r="P23" s="27">
        <f t="shared" si="1"/>
        <v>100</v>
      </c>
      <c r="Q23" s="40">
        <v>0</v>
      </c>
      <c r="R23" s="40">
        <v>0</v>
      </c>
      <c r="S23" s="40">
        <f>O23</f>
        <v>14400000</v>
      </c>
      <c r="T23" s="40">
        <v>0</v>
      </c>
      <c r="U23" s="30"/>
      <c r="V23" s="31"/>
    </row>
    <row r="24" spans="1:23" s="33" customFormat="1" ht="24" customHeight="1" x14ac:dyDescent="0.25">
      <c r="A24" s="80">
        <v>1</v>
      </c>
      <c r="B24" s="80">
        <v>2</v>
      </c>
      <c r="C24" s="80">
        <v>94</v>
      </c>
      <c r="D24" s="25">
        <v>1</v>
      </c>
      <c r="E24" s="25">
        <v>2</v>
      </c>
      <c r="F24" s="25">
        <v>94</v>
      </c>
      <c r="G24" s="34"/>
      <c r="H24" s="42" t="s">
        <v>81</v>
      </c>
      <c r="I24" s="36" t="s">
        <v>82</v>
      </c>
      <c r="J24" s="37">
        <v>2</v>
      </c>
      <c r="K24" s="37" t="s">
        <v>83</v>
      </c>
      <c r="L24" s="38">
        <v>787500</v>
      </c>
      <c r="M24" s="37">
        <v>2</v>
      </c>
      <c r="N24" s="37" t="s">
        <v>83</v>
      </c>
      <c r="O24" s="38">
        <v>0</v>
      </c>
      <c r="P24" s="27">
        <f t="shared" si="1"/>
        <v>0</v>
      </c>
      <c r="Q24" s="40">
        <v>0</v>
      </c>
      <c r="R24" s="40">
        <v>0</v>
      </c>
      <c r="S24" s="40">
        <v>0</v>
      </c>
      <c r="T24" s="40">
        <v>0</v>
      </c>
      <c r="U24" s="30"/>
      <c r="V24" s="31"/>
    </row>
    <row r="25" spans="1:23" s="33" customFormat="1" ht="17.25" customHeight="1" x14ac:dyDescent="0.25">
      <c r="A25" s="80">
        <v>1</v>
      </c>
      <c r="B25" s="80">
        <v>2</v>
      </c>
      <c r="C25" s="80">
        <v>95</v>
      </c>
      <c r="D25" s="25">
        <v>5</v>
      </c>
      <c r="E25" s="25">
        <v>2</v>
      </c>
      <c r="F25" s="25">
        <v>6</v>
      </c>
      <c r="G25" s="34"/>
      <c r="H25" s="42" t="s">
        <v>84</v>
      </c>
      <c r="I25" s="36" t="s">
        <v>85</v>
      </c>
      <c r="J25" s="37">
        <v>1</v>
      </c>
      <c r="K25" s="37" t="s">
        <v>83</v>
      </c>
      <c r="L25" s="38">
        <v>2100000</v>
      </c>
      <c r="M25" s="37">
        <v>1</v>
      </c>
      <c r="N25" s="37" t="s">
        <v>83</v>
      </c>
      <c r="O25" s="38">
        <v>2000000</v>
      </c>
      <c r="P25" s="27">
        <f t="shared" si="1"/>
        <v>95.238095238095241</v>
      </c>
      <c r="Q25" s="40">
        <v>0</v>
      </c>
      <c r="R25" s="40">
        <f>O25</f>
        <v>2000000</v>
      </c>
      <c r="S25" s="40"/>
      <c r="T25" s="26"/>
      <c r="U25" s="30"/>
      <c r="V25" s="31"/>
    </row>
    <row r="26" spans="1:23" s="33" customFormat="1" x14ac:dyDescent="0.25">
      <c r="A26" s="80">
        <v>1</v>
      </c>
      <c r="B26" s="80">
        <v>3</v>
      </c>
      <c r="C26" s="80">
        <v>90</v>
      </c>
      <c r="D26" s="25">
        <v>5</v>
      </c>
      <c r="E26" s="25">
        <v>2</v>
      </c>
      <c r="F26" s="25">
        <v>1</v>
      </c>
      <c r="G26" s="34"/>
      <c r="H26" s="42" t="s">
        <v>86</v>
      </c>
      <c r="I26" s="36" t="s">
        <v>87</v>
      </c>
      <c r="J26" s="37">
        <v>2</v>
      </c>
      <c r="K26" s="37" t="s">
        <v>60</v>
      </c>
      <c r="L26" s="38">
        <v>1200000</v>
      </c>
      <c r="M26" s="37">
        <v>2</v>
      </c>
      <c r="N26" s="37" t="s">
        <v>60</v>
      </c>
      <c r="O26" s="38">
        <v>1200000</v>
      </c>
      <c r="P26" s="27">
        <f t="shared" si="1"/>
        <v>100</v>
      </c>
      <c r="Q26" s="40">
        <v>0</v>
      </c>
      <c r="R26" s="40">
        <f>O26</f>
        <v>1200000</v>
      </c>
      <c r="S26" s="40">
        <v>0</v>
      </c>
      <c r="T26" s="40">
        <v>0</v>
      </c>
      <c r="U26" s="30"/>
      <c r="V26" s="31"/>
    </row>
    <row r="27" spans="1:23" s="33" customFormat="1" x14ac:dyDescent="0.25">
      <c r="A27" s="80">
        <v>1</v>
      </c>
      <c r="B27" s="80">
        <v>1</v>
      </c>
      <c r="C27" s="80">
        <v>91</v>
      </c>
      <c r="D27" s="25">
        <v>5</v>
      </c>
      <c r="E27" s="25">
        <v>2</v>
      </c>
      <c r="F27" s="25">
        <v>1</v>
      </c>
      <c r="G27" s="34"/>
      <c r="H27" s="42" t="s">
        <v>88</v>
      </c>
      <c r="I27" s="36" t="s">
        <v>89</v>
      </c>
      <c r="J27" s="37">
        <v>3</v>
      </c>
      <c r="K27" s="37" t="s">
        <v>60</v>
      </c>
      <c r="L27" s="38">
        <v>8335000</v>
      </c>
      <c r="M27" s="37">
        <v>3</v>
      </c>
      <c r="N27" s="37" t="s">
        <v>60</v>
      </c>
      <c r="O27" s="38">
        <v>6443000</v>
      </c>
      <c r="P27" s="27">
        <f t="shared" si="1"/>
        <v>77.30053989202159</v>
      </c>
      <c r="Q27" s="40">
        <f>O27</f>
        <v>6443000</v>
      </c>
      <c r="R27" s="40">
        <v>0</v>
      </c>
      <c r="S27" s="40">
        <v>0</v>
      </c>
      <c r="T27" s="40">
        <v>0</v>
      </c>
      <c r="U27" s="30"/>
      <c r="V27" s="31"/>
    </row>
    <row r="28" spans="1:23" s="33" customFormat="1" ht="22.5" x14ac:dyDescent="0.25">
      <c r="A28" s="80">
        <v>1</v>
      </c>
      <c r="B28" s="80">
        <v>4</v>
      </c>
      <c r="C28" s="82" t="s">
        <v>64</v>
      </c>
      <c r="D28" s="25"/>
      <c r="E28" s="25"/>
      <c r="F28" s="25"/>
      <c r="G28" s="34"/>
      <c r="H28" s="41" t="s">
        <v>90</v>
      </c>
      <c r="I28" s="36" t="s">
        <v>91</v>
      </c>
      <c r="J28" s="37">
        <v>1</v>
      </c>
      <c r="K28" s="37" t="s">
        <v>92</v>
      </c>
      <c r="L28" s="38">
        <v>1125000</v>
      </c>
      <c r="M28" s="37">
        <v>1</v>
      </c>
      <c r="N28" s="37" t="s">
        <v>92</v>
      </c>
      <c r="O28" s="38">
        <v>0</v>
      </c>
      <c r="P28" s="27">
        <f t="shared" si="1"/>
        <v>0</v>
      </c>
      <c r="Q28" s="40">
        <v>0</v>
      </c>
      <c r="R28" s="40">
        <v>0</v>
      </c>
      <c r="S28" s="40">
        <v>0</v>
      </c>
      <c r="T28" s="40">
        <v>0</v>
      </c>
      <c r="U28" s="30"/>
      <c r="V28" s="31"/>
    </row>
    <row r="29" spans="1:23" s="33" customFormat="1" ht="22.5" x14ac:dyDescent="0.25">
      <c r="A29" s="80">
        <v>1</v>
      </c>
      <c r="B29" s="80">
        <v>4</v>
      </c>
      <c r="C29" s="82" t="s">
        <v>67</v>
      </c>
      <c r="D29" s="25">
        <v>5</v>
      </c>
      <c r="E29" s="25">
        <v>2</v>
      </c>
      <c r="F29" s="25"/>
      <c r="G29" s="34"/>
      <c r="H29" s="41" t="s">
        <v>93</v>
      </c>
      <c r="I29" s="36" t="s">
        <v>94</v>
      </c>
      <c r="J29" s="37">
        <v>1</v>
      </c>
      <c r="K29" s="37" t="s">
        <v>92</v>
      </c>
      <c r="L29" s="38">
        <v>4605000</v>
      </c>
      <c r="M29" s="37">
        <v>1</v>
      </c>
      <c r="N29" s="37" t="s">
        <v>92</v>
      </c>
      <c r="O29" s="38">
        <v>2492500</v>
      </c>
      <c r="P29" s="27">
        <f t="shared" si="1"/>
        <v>54.125950054288815</v>
      </c>
      <c r="Q29" s="40">
        <v>0</v>
      </c>
      <c r="R29" s="40">
        <f>O29</f>
        <v>2492500</v>
      </c>
      <c r="S29" s="40">
        <v>0</v>
      </c>
      <c r="T29" s="40">
        <v>0</v>
      </c>
      <c r="U29" s="30"/>
      <c r="V29" s="31"/>
    </row>
    <row r="30" spans="1:23" s="33" customFormat="1" x14ac:dyDescent="0.25">
      <c r="A30" s="80">
        <v>1</v>
      </c>
      <c r="B30" s="80">
        <v>4</v>
      </c>
      <c r="C30" s="82" t="s">
        <v>95</v>
      </c>
      <c r="D30" s="25">
        <v>5</v>
      </c>
      <c r="E30" s="25">
        <v>2</v>
      </c>
      <c r="F30" s="25">
        <v>1</v>
      </c>
      <c r="G30" s="34"/>
      <c r="H30" s="42" t="s">
        <v>96</v>
      </c>
      <c r="I30" s="44" t="s">
        <v>97</v>
      </c>
      <c r="J30" s="37">
        <v>1</v>
      </c>
      <c r="K30" s="37" t="s">
        <v>92</v>
      </c>
      <c r="L30" s="38">
        <v>1125000</v>
      </c>
      <c r="M30" s="37">
        <v>1</v>
      </c>
      <c r="N30" s="37" t="s">
        <v>92</v>
      </c>
      <c r="O30" s="38">
        <v>1125000</v>
      </c>
      <c r="P30" s="27">
        <f t="shared" si="1"/>
        <v>100</v>
      </c>
      <c r="Q30" s="40">
        <v>0</v>
      </c>
      <c r="R30" s="40">
        <f>O30</f>
        <v>1125000</v>
      </c>
      <c r="S30" s="40">
        <v>0</v>
      </c>
      <c r="T30" s="40">
        <v>0</v>
      </c>
      <c r="U30" s="30"/>
      <c r="V30" s="31"/>
    </row>
    <row r="31" spans="1:23" s="33" customFormat="1" x14ac:dyDescent="0.25">
      <c r="A31" s="80">
        <v>1</v>
      </c>
      <c r="B31" s="80">
        <v>4</v>
      </c>
      <c r="C31" s="80" t="s">
        <v>67</v>
      </c>
      <c r="D31" s="25">
        <v>5</v>
      </c>
      <c r="E31" s="25">
        <v>2</v>
      </c>
      <c r="F31" s="25">
        <v>2</v>
      </c>
      <c r="G31" s="34"/>
      <c r="H31" s="42" t="s">
        <v>98</v>
      </c>
      <c r="I31" s="44" t="s">
        <v>97</v>
      </c>
      <c r="J31" s="37">
        <v>1</v>
      </c>
      <c r="K31" s="37" t="s">
        <v>99</v>
      </c>
      <c r="L31" s="38">
        <v>1525000</v>
      </c>
      <c r="M31" s="37">
        <v>1</v>
      </c>
      <c r="N31" s="37" t="s">
        <v>99</v>
      </c>
      <c r="O31" s="38">
        <v>0</v>
      </c>
      <c r="P31" s="27">
        <f t="shared" si="1"/>
        <v>0</v>
      </c>
      <c r="Q31" s="40">
        <v>0</v>
      </c>
      <c r="R31" s="40">
        <v>0</v>
      </c>
      <c r="S31" s="40">
        <v>0</v>
      </c>
      <c r="T31" s="40">
        <v>0</v>
      </c>
      <c r="U31" s="30"/>
      <c r="V31" s="31"/>
    </row>
    <row r="32" spans="1:23" s="33" customFormat="1" x14ac:dyDescent="0.25">
      <c r="A32" s="80">
        <v>1</v>
      </c>
      <c r="B32" s="80">
        <v>4</v>
      </c>
      <c r="C32" s="82" t="s">
        <v>95</v>
      </c>
      <c r="D32" s="25">
        <v>5</v>
      </c>
      <c r="E32" s="25">
        <v>1</v>
      </c>
      <c r="F32" s="25">
        <v>2</v>
      </c>
      <c r="G32" s="34"/>
      <c r="H32" s="42" t="s">
        <v>100</v>
      </c>
      <c r="I32" s="36" t="s">
        <v>101</v>
      </c>
      <c r="J32" s="37">
        <v>3</v>
      </c>
      <c r="K32" s="37" t="s">
        <v>60</v>
      </c>
      <c r="L32" s="38">
        <v>6000000</v>
      </c>
      <c r="M32" s="37">
        <v>3</v>
      </c>
      <c r="N32" s="37" t="s">
        <v>60</v>
      </c>
      <c r="O32" s="38">
        <v>6000000</v>
      </c>
      <c r="P32" s="27">
        <f t="shared" si="1"/>
        <v>100</v>
      </c>
      <c r="Q32" s="40">
        <f>O32</f>
        <v>6000000</v>
      </c>
      <c r="R32" s="40">
        <v>0</v>
      </c>
      <c r="S32" s="40">
        <v>0</v>
      </c>
      <c r="T32" s="40">
        <v>0</v>
      </c>
      <c r="U32" s="30"/>
      <c r="V32" s="31"/>
    </row>
    <row r="33" spans="1:24" s="33" customFormat="1" x14ac:dyDescent="0.25">
      <c r="A33" s="80">
        <v>1</v>
      </c>
      <c r="B33" s="80">
        <v>5</v>
      </c>
      <c r="C33" s="82" t="s">
        <v>64</v>
      </c>
      <c r="D33" s="25"/>
      <c r="E33" s="25"/>
      <c r="F33" s="25"/>
      <c r="G33" s="34"/>
      <c r="H33" s="42" t="s">
        <v>102</v>
      </c>
      <c r="I33" s="36" t="s">
        <v>103</v>
      </c>
      <c r="J33" s="37">
        <v>7</v>
      </c>
      <c r="K33" s="37" t="s">
        <v>60</v>
      </c>
      <c r="L33" s="38">
        <v>116400000</v>
      </c>
      <c r="M33" s="37">
        <v>7</v>
      </c>
      <c r="N33" s="37" t="s">
        <v>60</v>
      </c>
      <c r="O33" s="38">
        <v>116226500</v>
      </c>
      <c r="P33" s="27">
        <f t="shared" si="1"/>
        <v>99.850945017182127</v>
      </c>
      <c r="Q33" s="40"/>
      <c r="R33" s="40"/>
      <c r="S33" s="40">
        <f>O33</f>
        <v>116226500</v>
      </c>
      <c r="T33" s="40"/>
      <c r="U33" s="30"/>
      <c r="V33" s="31"/>
    </row>
    <row r="34" spans="1:24" s="33" customFormat="1" x14ac:dyDescent="0.25">
      <c r="A34" s="80"/>
      <c r="B34" s="80"/>
      <c r="C34" s="80"/>
      <c r="D34" s="25"/>
      <c r="E34" s="25"/>
      <c r="F34" s="25"/>
      <c r="G34" s="45"/>
      <c r="H34" s="46"/>
      <c r="I34" s="36"/>
      <c r="J34" s="47"/>
      <c r="K34" s="47"/>
      <c r="L34" s="48"/>
      <c r="M34" s="26"/>
      <c r="N34" s="26"/>
      <c r="O34" s="48"/>
      <c r="P34" s="49"/>
      <c r="Q34" s="40"/>
      <c r="R34" s="40"/>
      <c r="S34" s="40">
        <v>0</v>
      </c>
      <c r="T34" s="40">
        <v>0</v>
      </c>
      <c r="U34" s="30"/>
      <c r="V34" s="31"/>
    </row>
    <row r="35" spans="1:24" s="33" customFormat="1" x14ac:dyDescent="0.25">
      <c r="A35" s="80"/>
      <c r="B35" s="80"/>
      <c r="C35" s="80"/>
      <c r="D35" s="25"/>
      <c r="E35" s="25"/>
      <c r="F35" s="25"/>
      <c r="G35" s="50" t="s">
        <v>104</v>
      </c>
      <c r="H35" s="51"/>
      <c r="I35" s="36"/>
      <c r="J35" s="52">
        <v>0</v>
      </c>
      <c r="K35" s="52">
        <v>0</v>
      </c>
      <c r="L35" s="53">
        <f>SUM(L36:L52)</f>
        <v>884389600</v>
      </c>
      <c r="M35" s="53"/>
      <c r="N35" s="53">
        <f t="shared" ref="N35:S35" si="2">SUM(N36:N52)</f>
        <v>0</v>
      </c>
      <c r="O35" s="53">
        <f t="shared" si="2"/>
        <v>866868399</v>
      </c>
      <c r="P35" s="54"/>
      <c r="Q35" s="53">
        <f t="shared" si="2"/>
        <v>817306863</v>
      </c>
      <c r="R35" s="53">
        <f t="shared" si="2"/>
        <v>0</v>
      </c>
      <c r="S35" s="53">
        <f t="shared" si="2"/>
        <v>49561536</v>
      </c>
      <c r="T35" s="55">
        <v>0</v>
      </c>
      <c r="U35" s="30"/>
      <c r="V35" s="31"/>
      <c r="W35" s="31"/>
    </row>
    <row r="36" spans="1:24" s="33" customFormat="1" ht="33.75" x14ac:dyDescent="0.25">
      <c r="A36" s="80">
        <v>2</v>
      </c>
      <c r="B36" s="80">
        <v>1</v>
      </c>
      <c r="C36" s="82" t="s">
        <v>57</v>
      </c>
      <c r="D36" s="25"/>
      <c r="E36" s="25"/>
      <c r="F36" s="25"/>
      <c r="G36" s="34"/>
      <c r="H36" s="56" t="s">
        <v>105</v>
      </c>
      <c r="I36" s="36" t="s">
        <v>106</v>
      </c>
      <c r="J36" s="52">
        <v>2</v>
      </c>
      <c r="K36" s="52" t="s">
        <v>107</v>
      </c>
      <c r="L36" s="57">
        <v>600000</v>
      </c>
      <c r="M36" s="52">
        <v>1</v>
      </c>
      <c r="N36" s="52" t="s">
        <v>107</v>
      </c>
      <c r="O36" s="57">
        <v>600000</v>
      </c>
      <c r="P36" s="54">
        <f t="shared" si="1"/>
        <v>100</v>
      </c>
      <c r="Q36" s="55">
        <v>600000</v>
      </c>
      <c r="R36" s="55">
        <v>0</v>
      </c>
      <c r="S36" s="55">
        <v>0</v>
      </c>
      <c r="T36" s="55">
        <v>0</v>
      </c>
      <c r="U36" s="30"/>
      <c r="V36" s="31"/>
      <c r="W36" s="31"/>
      <c r="X36" s="31"/>
    </row>
    <row r="37" spans="1:24" s="33" customFormat="1" x14ac:dyDescent="0.25">
      <c r="A37" s="80">
        <v>2</v>
      </c>
      <c r="B37" s="80">
        <v>1</v>
      </c>
      <c r="C37" s="82" t="s">
        <v>61</v>
      </c>
      <c r="D37" s="25">
        <v>5</v>
      </c>
      <c r="E37" s="25">
        <v>2</v>
      </c>
      <c r="F37" s="25">
        <v>3</v>
      </c>
      <c r="G37" s="34"/>
      <c r="H37" s="41" t="s">
        <v>108</v>
      </c>
      <c r="I37" s="36" t="s">
        <v>109</v>
      </c>
      <c r="J37" s="52">
        <v>2</v>
      </c>
      <c r="K37" s="52" t="s">
        <v>76</v>
      </c>
      <c r="L37" s="57">
        <v>8075000</v>
      </c>
      <c r="M37" s="52">
        <v>2</v>
      </c>
      <c r="N37" s="52" t="s">
        <v>76</v>
      </c>
      <c r="O37" s="57">
        <v>8075000</v>
      </c>
      <c r="P37" s="54">
        <f t="shared" si="1"/>
        <v>100</v>
      </c>
      <c r="Q37" s="55">
        <v>8075000</v>
      </c>
      <c r="R37" s="55">
        <v>0</v>
      </c>
      <c r="S37" s="55">
        <v>0</v>
      </c>
      <c r="T37" s="55">
        <v>0</v>
      </c>
      <c r="U37" s="30"/>
      <c r="V37" s="31"/>
      <c r="W37" s="31"/>
      <c r="X37" s="31"/>
    </row>
    <row r="38" spans="1:24" s="33" customFormat="1" x14ac:dyDescent="0.25">
      <c r="A38" s="80">
        <v>2</v>
      </c>
      <c r="B38" s="80">
        <v>2</v>
      </c>
      <c r="C38" s="82" t="s">
        <v>61</v>
      </c>
      <c r="D38" s="25"/>
      <c r="E38" s="25"/>
      <c r="F38" s="25"/>
      <c r="G38" s="34"/>
      <c r="H38" s="41" t="s">
        <v>110</v>
      </c>
      <c r="I38" s="36" t="s">
        <v>111</v>
      </c>
      <c r="J38" s="52">
        <v>8</v>
      </c>
      <c r="K38" s="52" t="s">
        <v>112</v>
      </c>
      <c r="L38" s="57">
        <v>21990000</v>
      </c>
      <c r="M38" s="52">
        <v>8</v>
      </c>
      <c r="N38" s="52" t="s">
        <v>112</v>
      </c>
      <c r="O38" s="57">
        <v>21990000</v>
      </c>
      <c r="P38" s="54">
        <f t="shared" si="1"/>
        <v>100</v>
      </c>
      <c r="Q38" s="55">
        <v>21990000</v>
      </c>
      <c r="R38" s="55">
        <v>0</v>
      </c>
      <c r="S38" s="55">
        <v>0</v>
      </c>
      <c r="T38" s="55">
        <v>0</v>
      </c>
      <c r="U38" s="30"/>
      <c r="V38" s="31"/>
      <c r="W38" s="31"/>
      <c r="X38" s="31"/>
    </row>
    <row r="39" spans="1:24" s="33" customFormat="1" ht="24.75" customHeight="1" x14ac:dyDescent="0.25">
      <c r="A39" s="80">
        <v>2</v>
      </c>
      <c r="B39" s="80">
        <v>2</v>
      </c>
      <c r="C39" s="82" t="s">
        <v>67</v>
      </c>
      <c r="D39" s="25">
        <v>5</v>
      </c>
      <c r="E39" s="25">
        <v>2</v>
      </c>
      <c r="F39" s="25">
        <v>2</v>
      </c>
      <c r="G39" s="34"/>
      <c r="H39" s="42" t="s">
        <v>113</v>
      </c>
      <c r="I39" s="36" t="s">
        <v>114</v>
      </c>
      <c r="J39" s="52">
        <v>1</v>
      </c>
      <c r="K39" s="52" t="s">
        <v>76</v>
      </c>
      <c r="L39" s="57">
        <v>18650600</v>
      </c>
      <c r="M39" s="52">
        <v>1</v>
      </c>
      <c r="N39" s="52" t="s">
        <v>76</v>
      </c>
      <c r="O39" s="57">
        <v>17508100</v>
      </c>
      <c r="P39" s="54">
        <f t="shared" si="1"/>
        <v>93.874191715011847</v>
      </c>
      <c r="Q39" s="55">
        <v>17508100</v>
      </c>
      <c r="R39" s="55">
        <v>0</v>
      </c>
      <c r="S39" s="55">
        <v>0</v>
      </c>
      <c r="T39" s="55">
        <v>0</v>
      </c>
      <c r="U39" s="30"/>
      <c r="V39" s="31"/>
      <c r="W39" s="31"/>
      <c r="X39" s="31"/>
    </row>
    <row r="40" spans="1:24" s="33" customFormat="1" ht="22.5" x14ac:dyDescent="0.25">
      <c r="A40" s="80">
        <v>2</v>
      </c>
      <c r="B40" s="80">
        <v>2</v>
      </c>
      <c r="C40" s="82" t="s">
        <v>115</v>
      </c>
      <c r="D40" s="25">
        <v>5</v>
      </c>
      <c r="E40" s="25">
        <v>2</v>
      </c>
      <c r="F40" s="25">
        <v>2</v>
      </c>
      <c r="G40" s="34"/>
      <c r="H40" s="41" t="s">
        <v>116</v>
      </c>
      <c r="I40" s="36" t="s">
        <v>117</v>
      </c>
      <c r="J40" s="58">
        <v>8</v>
      </c>
      <c r="K40" s="58" t="s">
        <v>112</v>
      </c>
      <c r="L40" s="59">
        <v>6400000</v>
      </c>
      <c r="M40" s="58">
        <v>8</v>
      </c>
      <c r="N40" s="58" t="s">
        <v>112</v>
      </c>
      <c r="O40" s="59">
        <v>6400000</v>
      </c>
      <c r="P40" s="54">
        <f t="shared" si="1"/>
        <v>100</v>
      </c>
      <c r="Q40" s="55">
        <v>6400000</v>
      </c>
      <c r="R40" s="55">
        <v>0</v>
      </c>
      <c r="S40" s="55">
        <v>0</v>
      </c>
      <c r="T40" s="55">
        <v>0</v>
      </c>
      <c r="U40" s="30"/>
      <c r="V40" s="31"/>
      <c r="W40" s="31"/>
      <c r="X40" s="31"/>
    </row>
    <row r="41" spans="1:24" s="33" customFormat="1" x14ac:dyDescent="0.25">
      <c r="A41" s="80">
        <v>2</v>
      </c>
      <c r="B41" s="80">
        <v>2</v>
      </c>
      <c r="C41" s="80">
        <v>94</v>
      </c>
      <c r="D41" s="25">
        <v>5</v>
      </c>
      <c r="E41" s="25">
        <v>2</v>
      </c>
      <c r="F41" s="25">
        <v>1</v>
      </c>
      <c r="G41" s="34"/>
      <c r="H41" s="41" t="s">
        <v>118</v>
      </c>
      <c r="I41" s="36" t="s">
        <v>119</v>
      </c>
      <c r="J41" s="58">
        <v>8</v>
      </c>
      <c r="K41" s="58" t="s">
        <v>112</v>
      </c>
      <c r="L41" s="57">
        <v>9450000</v>
      </c>
      <c r="M41" s="58">
        <v>8</v>
      </c>
      <c r="N41" s="58" t="s">
        <v>112</v>
      </c>
      <c r="O41" s="57">
        <v>9450000</v>
      </c>
      <c r="P41" s="54">
        <f t="shared" si="1"/>
        <v>100</v>
      </c>
      <c r="Q41" s="55">
        <v>9450000</v>
      </c>
      <c r="R41" s="55">
        <v>0</v>
      </c>
      <c r="S41" s="55">
        <v>0</v>
      </c>
      <c r="T41" s="55">
        <v>0</v>
      </c>
      <c r="U41" s="30"/>
      <c r="V41" s="31"/>
      <c r="W41" s="31"/>
      <c r="X41" s="31"/>
    </row>
    <row r="42" spans="1:24" s="33" customFormat="1" ht="15.75" customHeight="1" x14ac:dyDescent="0.25">
      <c r="A42" s="80">
        <v>2</v>
      </c>
      <c r="B42" s="80">
        <v>2</v>
      </c>
      <c r="C42" s="80">
        <v>98</v>
      </c>
      <c r="D42" s="25">
        <v>5</v>
      </c>
      <c r="E42" s="25">
        <v>2</v>
      </c>
      <c r="F42" s="25">
        <v>7</v>
      </c>
      <c r="G42" s="34"/>
      <c r="H42" s="42" t="s">
        <v>120</v>
      </c>
      <c r="I42" s="36" t="s">
        <v>121</v>
      </c>
      <c r="J42" s="58">
        <v>8</v>
      </c>
      <c r="K42" s="58" t="s">
        <v>112</v>
      </c>
      <c r="L42" s="57">
        <v>16035000</v>
      </c>
      <c r="M42" s="58">
        <v>8</v>
      </c>
      <c r="N42" s="58" t="s">
        <v>112</v>
      </c>
      <c r="O42" s="57">
        <v>16035000</v>
      </c>
      <c r="P42" s="54">
        <f t="shared" si="1"/>
        <v>100</v>
      </c>
      <c r="Q42" s="55">
        <v>16035000</v>
      </c>
      <c r="R42" s="55">
        <v>0</v>
      </c>
      <c r="S42" s="55">
        <v>0</v>
      </c>
      <c r="T42" s="55">
        <v>0</v>
      </c>
      <c r="U42" s="30"/>
      <c r="V42" s="31"/>
      <c r="W42" s="31"/>
      <c r="X42" s="31"/>
    </row>
    <row r="43" spans="1:24" s="33" customFormat="1" ht="27.75" customHeight="1" x14ac:dyDescent="0.25">
      <c r="A43" s="80">
        <v>2</v>
      </c>
      <c r="B43" s="80">
        <v>3</v>
      </c>
      <c r="C43" s="82" t="s">
        <v>57</v>
      </c>
      <c r="D43" s="25"/>
      <c r="E43" s="25"/>
      <c r="F43" s="25"/>
      <c r="G43" s="34"/>
      <c r="H43" s="42" t="s">
        <v>122</v>
      </c>
      <c r="I43" s="36" t="s">
        <v>123</v>
      </c>
      <c r="J43" s="58">
        <v>1200</v>
      </c>
      <c r="K43" s="58" t="s">
        <v>124</v>
      </c>
      <c r="L43" s="60">
        <v>81480500</v>
      </c>
      <c r="M43" s="54">
        <v>1230</v>
      </c>
      <c r="N43" s="54" t="s">
        <v>124</v>
      </c>
      <c r="O43" s="61">
        <v>81480500</v>
      </c>
      <c r="P43" s="54">
        <f t="shared" si="1"/>
        <v>100</v>
      </c>
      <c r="Q43" s="55">
        <f>O43</f>
        <v>81480500</v>
      </c>
      <c r="R43" s="55">
        <v>0</v>
      </c>
      <c r="S43" s="55">
        <v>0</v>
      </c>
      <c r="T43" s="55">
        <v>0</v>
      </c>
      <c r="U43" s="30"/>
      <c r="V43" s="31"/>
      <c r="W43" s="31"/>
      <c r="X43" s="31"/>
    </row>
    <row r="44" spans="1:24" s="33" customFormat="1" ht="27.75" customHeight="1" x14ac:dyDescent="0.25">
      <c r="A44" s="80">
        <v>2</v>
      </c>
      <c r="B44" s="80">
        <v>3</v>
      </c>
      <c r="C44" s="82" t="s">
        <v>61</v>
      </c>
      <c r="D44" s="25">
        <v>5</v>
      </c>
      <c r="E44" s="25">
        <v>3</v>
      </c>
      <c r="F44" s="25">
        <v>5</v>
      </c>
      <c r="G44" s="34"/>
      <c r="H44" s="42" t="s">
        <v>125</v>
      </c>
      <c r="I44" s="36" t="s">
        <v>126</v>
      </c>
      <c r="J44" s="58">
        <v>253</v>
      </c>
      <c r="K44" s="58" t="s">
        <v>127</v>
      </c>
      <c r="L44" s="60">
        <v>50000000</v>
      </c>
      <c r="M44" s="62">
        <v>253</v>
      </c>
      <c r="N44" s="54" t="s">
        <v>127</v>
      </c>
      <c r="O44" s="61">
        <v>49561536</v>
      </c>
      <c r="P44" s="54">
        <f t="shared" si="1"/>
        <v>99.123071999999993</v>
      </c>
      <c r="Q44" s="55"/>
      <c r="R44" s="55">
        <v>0</v>
      </c>
      <c r="S44" s="55">
        <f>O44</f>
        <v>49561536</v>
      </c>
      <c r="T44" s="55">
        <v>0</v>
      </c>
      <c r="U44" s="30"/>
      <c r="V44" s="31"/>
      <c r="W44" s="31"/>
      <c r="X44" s="31"/>
    </row>
    <row r="45" spans="1:24" s="33" customFormat="1" ht="27.75" customHeight="1" x14ac:dyDescent="0.25">
      <c r="A45" s="80">
        <v>2</v>
      </c>
      <c r="B45" s="80">
        <v>3</v>
      </c>
      <c r="C45" s="82">
        <v>10</v>
      </c>
      <c r="D45" s="25">
        <v>5</v>
      </c>
      <c r="E45" s="25">
        <v>3</v>
      </c>
      <c r="F45" s="25">
        <v>5</v>
      </c>
      <c r="G45" s="34"/>
      <c r="H45" s="41" t="s">
        <v>128</v>
      </c>
      <c r="I45" s="36" t="s">
        <v>129</v>
      </c>
      <c r="J45" s="58">
        <v>167.93</v>
      </c>
      <c r="K45" s="58" t="s">
        <v>127</v>
      </c>
      <c r="L45" s="63">
        <v>157519500</v>
      </c>
      <c r="M45" s="62">
        <v>167.93</v>
      </c>
      <c r="N45" s="54" t="s">
        <v>127</v>
      </c>
      <c r="O45" s="61">
        <v>157513502</v>
      </c>
      <c r="P45" s="54">
        <f t="shared" si="1"/>
        <v>99.996192217471489</v>
      </c>
      <c r="Q45" s="55">
        <f t="shared" ref="Q45:Q50" si="3">O45</f>
        <v>157513502</v>
      </c>
      <c r="R45" s="55">
        <v>0</v>
      </c>
      <c r="S45" s="55">
        <v>0</v>
      </c>
      <c r="T45" s="55">
        <v>0</v>
      </c>
      <c r="U45" s="30"/>
      <c r="V45" s="31"/>
      <c r="W45" s="31"/>
      <c r="X45" s="31"/>
    </row>
    <row r="46" spans="1:24" s="33" customFormat="1" ht="27.75" customHeight="1" x14ac:dyDescent="0.25">
      <c r="A46" s="80">
        <v>2</v>
      </c>
      <c r="B46" s="80">
        <v>3</v>
      </c>
      <c r="C46" s="80">
        <v>12</v>
      </c>
      <c r="D46" s="25">
        <v>5</v>
      </c>
      <c r="E46" s="25">
        <v>3</v>
      </c>
      <c r="F46" s="25">
        <v>4</v>
      </c>
      <c r="G46" s="34"/>
      <c r="H46" s="41" t="s">
        <v>130</v>
      </c>
      <c r="I46" s="36" t="s">
        <v>131</v>
      </c>
      <c r="J46" s="58">
        <v>94</v>
      </c>
      <c r="K46" s="58" t="s">
        <v>127</v>
      </c>
      <c r="L46" s="63">
        <v>130169000</v>
      </c>
      <c r="M46" s="54">
        <v>94</v>
      </c>
      <c r="N46" s="54" t="s">
        <v>127</v>
      </c>
      <c r="O46" s="61">
        <v>129810600</v>
      </c>
      <c r="P46" s="54">
        <f t="shared" si="1"/>
        <v>99.724665626992604</v>
      </c>
      <c r="Q46" s="55">
        <f t="shared" si="3"/>
        <v>129810600</v>
      </c>
      <c r="R46" s="55">
        <v>0</v>
      </c>
      <c r="S46" s="55">
        <v>0</v>
      </c>
      <c r="T46" s="55">
        <v>0</v>
      </c>
      <c r="U46" s="30"/>
      <c r="V46" s="31"/>
      <c r="W46" s="31"/>
      <c r="X46" s="31"/>
    </row>
    <row r="47" spans="1:24" s="33" customFormat="1" ht="22.5" x14ac:dyDescent="0.25">
      <c r="A47" s="80">
        <v>2</v>
      </c>
      <c r="B47" s="80">
        <v>3</v>
      </c>
      <c r="C47" s="80">
        <v>14</v>
      </c>
      <c r="D47" s="25">
        <v>5</v>
      </c>
      <c r="E47" s="25">
        <v>3</v>
      </c>
      <c r="F47" s="25">
        <v>5</v>
      </c>
      <c r="G47" s="34"/>
      <c r="H47" s="41" t="s">
        <v>132</v>
      </c>
      <c r="I47" s="36" t="s">
        <v>133</v>
      </c>
      <c r="J47" s="58">
        <v>253</v>
      </c>
      <c r="K47" s="58" t="s">
        <v>127</v>
      </c>
      <c r="L47" s="63">
        <v>213485000</v>
      </c>
      <c r="M47" s="54">
        <v>253</v>
      </c>
      <c r="N47" s="54" t="s">
        <v>127</v>
      </c>
      <c r="O47" s="61">
        <v>213485000</v>
      </c>
      <c r="P47" s="54">
        <f t="shared" si="1"/>
        <v>100</v>
      </c>
      <c r="Q47" s="55">
        <f t="shared" si="3"/>
        <v>213485000</v>
      </c>
      <c r="R47" s="55">
        <v>0</v>
      </c>
      <c r="S47" s="55">
        <v>0</v>
      </c>
      <c r="T47" s="55">
        <v>0</v>
      </c>
      <c r="U47" s="30"/>
      <c r="V47" s="31"/>
      <c r="W47" s="31"/>
      <c r="X47" s="31"/>
    </row>
    <row r="48" spans="1:24" s="33" customFormat="1" ht="24.75" customHeight="1" x14ac:dyDescent="0.25">
      <c r="A48" s="80">
        <v>2</v>
      </c>
      <c r="B48" s="80">
        <v>4</v>
      </c>
      <c r="C48" s="82" t="s">
        <v>57</v>
      </c>
      <c r="D48" s="25">
        <v>5</v>
      </c>
      <c r="E48" s="25">
        <v>3</v>
      </c>
      <c r="F48" s="25">
        <v>5</v>
      </c>
      <c r="G48" s="34"/>
      <c r="H48" s="64" t="s">
        <v>134</v>
      </c>
      <c r="I48" s="65" t="s">
        <v>135</v>
      </c>
      <c r="J48" s="58">
        <v>6</v>
      </c>
      <c r="K48" s="58" t="s">
        <v>136</v>
      </c>
      <c r="L48" s="57">
        <v>101372000</v>
      </c>
      <c r="M48" s="58">
        <v>6</v>
      </c>
      <c r="N48" s="58" t="s">
        <v>136</v>
      </c>
      <c r="O48" s="57">
        <v>101372000</v>
      </c>
      <c r="P48" s="54">
        <f t="shared" si="1"/>
        <v>100</v>
      </c>
      <c r="Q48" s="55">
        <f t="shared" si="3"/>
        <v>101372000</v>
      </c>
      <c r="R48" s="55">
        <v>0</v>
      </c>
      <c r="S48" s="55">
        <v>0</v>
      </c>
      <c r="T48" s="55">
        <v>0</v>
      </c>
      <c r="U48" s="30"/>
      <c r="V48" s="31"/>
      <c r="W48" s="31"/>
      <c r="X48" s="31"/>
    </row>
    <row r="49" spans="1:24" s="33" customFormat="1" x14ac:dyDescent="0.25">
      <c r="A49" s="80">
        <v>2</v>
      </c>
      <c r="B49" s="80">
        <v>4</v>
      </c>
      <c r="C49" s="80">
        <v>11</v>
      </c>
      <c r="D49" s="25">
        <v>5</v>
      </c>
      <c r="E49" s="25">
        <v>3</v>
      </c>
      <c r="F49" s="25">
        <v>5</v>
      </c>
      <c r="G49" s="34"/>
      <c r="H49" s="64" t="s">
        <v>137</v>
      </c>
      <c r="I49" s="65" t="s">
        <v>138</v>
      </c>
      <c r="J49" s="58">
        <v>3</v>
      </c>
      <c r="K49" s="58" t="s">
        <v>83</v>
      </c>
      <c r="L49" s="57">
        <v>60370000</v>
      </c>
      <c r="M49" s="58">
        <v>3</v>
      </c>
      <c r="N49" s="58" t="s">
        <v>83</v>
      </c>
      <c r="O49" s="57">
        <v>53587161</v>
      </c>
      <c r="P49" s="54">
        <f t="shared" si="1"/>
        <v>88.764553586218327</v>
      </c>
      <c r="Q49" s="55">
        <f t="shared" si="3"/>
        <v>53587161</v>
      </c>
      <c r="R49" s="55">
        <v>0</v>
      </c>
      <c r="S49" s="55">
        <v>0</v>
      </c>
      <c r="T49" s="55">
        <v>0</v>
      </c>
      <c r="U49" s="30"/>
      <c r="V49" s="31"/>
      <c r="W49" s="31"/>
      <c r="X49" s="31"/>
    </row>
    <row r="50" spans="1:24" s="33" customFormat="1" x14ac:dyDescent="0.25">
      <c r="A50" s="80">
        <v>2</v>
      </c>
      <c r="B50" s="80">
        <v>6</v>
      </c>
      <c r="C50" s="82">
        <v>99</v>
      </c>
      <c r="D50" s="25"/>
      <c r="E50" s="25"/>
      <c r="F50" s="25"/>
      <c r="G50" s="66"/>
      <c r="H50" s="67" t="s">
        <v>139</v>
      </c>
      <c r="I50" s="68" t="s">
        <v>140</v>
      </c>
      <c r="J50" s="68">
        <v>1</v>
      </c>
      <c r="K50" s="68" t="s">
        <v>83</v>
      </c>
      <c r="L50" s="57">
        <v>8793000</v>
      </c>
      <c r="M50" s="69">
        <v>1</v>
      </c>
      <c r="N50" s="69" t="s">
        <v>83</v>
      </c>
      <c r="O50" s="57">
        <v>0</v>
      </c>
      <c r="P50" s="54">
        <f t="shared" si="1"/>
        <v>0</v>
      </c>
      <c r="Q50" s="55">
        <f t="shared" si="3"/>
        <v>0</v>
      </c>
      <c r="R50" s="55">
        <v>0</v>
      </c>
      <c r="S50" s="55">
        <v>0</v>
      </c>
      <c r="T50" s="55">
        <v>0</v>
      </c>
      <c r="U50" s="30"/>
      <c r="V50" s="31"/>
      <c r="W50" s="31"/>
      <c r="X50" s="31"/>
    </row>
    <row r="51" spans="1:24" s="33" customFormat="1" hidden="1" x14ac:dyDescent="0.25">
      <c r="A51" s="80"/>
      <c r="B51" s="80"/>
      <c r="C51" s="82"/>
      <c r="D51" s="25">
        <v>5</v>
      </c>
      <c r="E51" s="25">
        <v>2</v>
      </c>
      <c r="F51" s="25">
        <v>7</v>
      </c>
      <c r="G51" s="34"/>
      <c r="H51" s="41"/>
      <c r="L51" s="38"/>
      <c r="M51" s="70"/>
      <c r="N51" s="70"/>
      <c r="O51" s="38"/>
      <c r="P51" s="49"/>
      <c r="Q51" s="40"/>
      <c r="R51" s="40"/>
      <c r="S51" s="40"/>
      <c r="T51" s="40"/>
      <c r="U51" s="30"/>
      <c r="V51" s="31"/>
      <c r="W51" s="31"/>
      <c r="X51" s="31"/>
    </row>
    <row r="52" spans="1:24" s="33" customFormat="1" ht="27.75" hidden="1" customHeight="1" x14ac:dyDescent="0.25">
      <c r="A52" s="80"/>
      <c r="B52" s="80"/>
      <c r="C52" s="80"/>
      <c r="D52" s="25"/>
      <c r="E52" s="25"/>
      <c r="F52" s="25"/>
      <c r="G52" s="34"/>
      <c r="H52" s="41"/>
      <c r="I52" s="36"/>
      <c r="J52" s="71"/>
      <c r="K52" s="71"/>
      <c r="L52" s="38"/>
      <c r="M52" s="70"/>
      <c r="N52" s="70"/>
      <c r="O52" s="38"/>
      <c r="P52" s="49"/>
      <c r="Q52" s="40"/>
      <c r="R52" s="40"/>
      <c r="S52" s="40"/>
      <c r="T52" s="40"/>
      <c r="U52" s="30"/>
      <c r="V52" s="31"/>
      <c r="W52" s="31"/>
    </row>
    <row r="53" spans="1:24" s="33" customFormat="1" hidden="1" x14ac:dyDescent="0.25">
      <c r="A53" s="80"/>
      <c r="B53" s="80"/>
      <c r="C53" s="80"/>
      <c r="D53" s="25"/>
      <c r="E53" s="25"/>
      <c r="F53" s="25"/>
      <c r="G53" s="72"/>
      <c r="H53" s="73"/>
      <c r="I53" s="74"/>
      <c r="J53" s="75"/>
      <c r="K53" s="75"/>
      <c r="L53" s="76"/>
      <c r="M53" s="77"/>
      <c r="N53" s="77"/>
      <c r="O53" s="76"/>
      <c r="P53" s="78"/>
      <c r="Q53" s="79"/>
      <c r="R53" s="79"/>
      <c r="S53" s="79"/>
      <c r="T53" s="79"/>
      <c r="U53" s="30"/>
      <c r="V53" s="31"/>
      <c r="W53" s="31"/>
    </row>
    <row r="54" spans="1:24" s="33" customFormat="1" ht="12.75" customHeight="1" x14ac:dyDescent="0.25">
      <c r="A54" s="80"/>
      <c r="B54" s="80"/>
      <c r="C54" s="80"/>
      <c r="D54" s="25"/>
      <c r="E54" s="25"/>
      <c r="F54" s="25"/>
      <c r="G54" s="72"/>
      <c r="H54" s="73"/>
      <c r="I54" s="74"/>
      <c r="J54" s="75"/>
      <c r="K54" s="75"/>
      <c r="L54" s="76"/>
      <c r="M54" s="77"/>
      <c r="N54" s="77"/>
      <c r="O54" s="76"/>
      <c r="P54" s="78"/>
      <c r="Q54" s="79"/>
      <c r="R54" s="79"/>
      <c r="S54" s="79"/>
      <c r="T54" s="79"/>
      <c r="U54" s="30"/>
      <c r="V54" s="31"/>
      <c r="W54" s="31"/>
    </row>
    <row r="55" spans="1:24" s="33" customFormat="1" x14ac:dyDescent="0.25">
      <c r="A55" s="80">
        <v>3</v>
      </c>
      <c r="B55" s="80"/>
      <c r="C55" s="80"/>
      <c r="D55" s="121"/>
      <c r="E55" s="26"/>
      <c r="F55" s="26"/>
      <c r="G55" s="81" t="s">
        <v>141</v>
      </c>
      <c r="H55" s="26"/>
      <c r="I55" s="36"/>
      <c r="J55" s="71"/>
      <c r="K55" s="71"/>
      <c r="L55" s="28">
        <f>SUM(L56:L63)</f>
        <v>42627100</v>
      </c>
      <c r="M55" s="28"/>
      <c r="N55" s="28">
        <f t="shared" ref="N55:O55" si="4">SUM(N56:N63)</f>
        <v>0</v>
      </c>
      <c r="O55" s="28">
        <f t="shared" si="4"/>
        <v>41130100</v>
      </c>
      <c r="P55" s="27">
        <f t="shared" si="1"/>
        <v>96.488149557441162</v>
      </c>
      <c r="Q55" s="28">
        <f t="shared" ref="Q55:S55" si="5">SUM(Q56:Q63)</f>
        <v>11018400</v>
      </c>
      <c r="R55" s="28">
        <f t="shared" si="5"/>
        <v>0</v>
      </c>
      <c r="S55" s="28">
        <f t="shared" si="5"/>
        <v>30111700</v>
      </c>
      <c r="T55" s="40">
        <v>0</v>
      </c>
      <c r="U55" s="30"/>
      <c r="V55" s="31"/>
      <c r="W55" s="31"/>
    </row>
    <row r="56" spans="1:24" s="33" customFormat="1" ht="23.25" customHeight="1" x14ac:dyDescent="0.25">
      <c r="A56" s="80">
        <v>3</v>
      </c>
      <c r="B56" s="80">
        <v>1</v>
      </c>
      <c r="C56" s="82" t="s">
        <v>67</v>
      </c>
      <c r="D56" s="121"/>
      <c r="E56" s="26"/>
      <c r="F56" s="26"/>
      <c r="G56" s="26"/>
      <c r="H56" s="83" t="s">
        <v>142</v>
      </c>
      <c r="I56" s="36" t="s">
        <v>143</v>
      </c>
      <c r="J56" s="71">
        <v>1</v>
      </c>
      <c r="K56" s="71" t="s">
        <v>99</v>
      </c>
      <c r="L56" s="48">
        <v>2670000</v>
      </c>
      <c r="M56" s="71">
        <v>1</v>
      </c>
      <c r="N56" s="71" t="s">
        <v>99</v>
      </c>
      <c r="O56" s="28">
        <v>2530000</v>
      </c>
      <c r="P56" s="27">
        <f t="shared" si="1"/>
        <v>94.756554307116104</v>
      </c>
      <c r="Q56" s="40">
        <f>O56</f>
        <v>2530000</v>
      </c>
      <c r="R56" s="40">
        <v>0</v>
      </c>
      <c r="S56" s="40">
        <v>0</v>
      </c>
      <c r="T56" s="40">
        <v>0</v>
      </c>
      <c r="U56" s="30"/>
      <c r="V56" s="31"/>
      <c r="W56" s="31"/>
    </row>
    <row r="57" spans="1:24" s="33" customFormat="1" ht="24" customHeight="1" x14ac:dyDescent="0.25">
      <c r="A57" s="80">
        <v>3</v>
      </c>
      <c r="B57" s="80">
        <v>1</v>
      </c>
      <c r="C57" s="82" t="s">
        <v>70</v>
      </c>
      <c r="D57" s="121"/>
      <c r="E57" s="26"/>
      <c r="F57" s="26"/>
      <c r="G57" s="26"/>
      <c r="H57" s="83" t="s">
        <v>144</v>
      </c>
      <c r="I57" s="36" t="s">
        <v>145</v>
      </c>
      <c r="J57" s="71">
        <v>7</v>
      </c>
      <c r="K57" s="71" t="s">
        <v>60</v>
      </c>
      <c r="L57" s="48">
        <v>1907000</v>
      </c>
      <c r="M57" s="27">
        <v>7</v>
      </c>
      <c r="N57" s="71" t="s">
        <v>60</v>
      </c>
      <c r="O57" s="28">
        <v>600000</v>
      </c>
      <c r="P57" s="27">
        <f t="shared" si="1"/>
        <v>31.463030938647091</v>
      </c>
      <c r="Q57" s="40">
        <f>O57</f>
        <v>600000</v>
      </c>
      <c r="R57" s="40">
        <v>0</v>
      </c>
      <c r="S57" s="40">
        <v>0</v>
      </c>
      <c r="T57" s="40">
        <v>0</v>
      </c>
      <c r="U57" s="30"/>
      <c r="V57" s="31"/>
      <c r="W57" s="31"/>
    </row>
    <row r="58" spans="1:24" s="33" customFormat="1" ht="22.5" x14ac:dyDescent="0.25">
      <c r="A58" s="80">
        <v>3</v>
      </c>
      <c r="B58" s="80">
        <v>2</v>
      </c>
      <c r="C58" s="80">
        <v>93</v>
      </c>
      <c r="D58" s="121"/>
      <c r="E58" s="26"/>
      <c r="F58" s="26"/>
      <c r="G58" s="26"/>
      <c r="H58" s="83" t="s">
        <v>146</v>
      </c>
      <c r="I58" s="36" t="s">
        <v>147</v>
      </c>
      <c r="J58" s="71">
        <v>1</v>
      </c>
      <c r="K58" s="71" t="s">
        <v>27</v>
      </c>
      <c r="L58" s="48">
        <v>15700000</v>
      </c>
      <c r="M58" s="71">
        <v>1</v>
      </c>
      <c r="N58" s="71" t="s">
        <v>27</v>
      </c>
      <c r="O58" s="28">
        <v>15650000</v>
      </c>
      <c r="P58" s="27">
        <f t="shared" si="1"/>
        <v>99.681528662420376</v>
      </c>
      <c r="Q58" s="40">
        <v>0</v>
      </c>
      <c r="R58" s="40">
        <v>0</v>
      </c>
      <c r="S58" s="40">
        <v>15650000</v>
      </c>
      <c r="T58" s="40">
        <v>0</v>
      </c>
      <c r="U58" s="30"/>
      <c r="V58" s="31"/>
      <c r="W58" s="31"/>
    </row>
    <row r="59" spans="1:24" s="33" customFormat="1" x14ac:dyDescent="0.25">
      <c r="A59" s="80">
        <v>3</v>
      </c>
      <c r="B59" s="80">
        <v>2</v>
      </c>
      <c r="C59" s="80">
        <v>95</v>
      </c>
      <c r="D59" s="121"/>
      <c r="E59" s="26"/>
      <c r="F59" s="26"/>
      <c r="G59" s="26"/>
      <c r="H59" s="83" t="s">
        <v>148</v>
      </c>
      <c r="I59" s="71" t="s">
        <v>149</v>
      </c>
      <c r="J59" s="71">
        <v>1</v>
      </c>
      <c r="K59" s="71" t="s">
        <v>27</v>
      </c>
      <c r="L59" s="48">
        <v>3200000</v>
      </c>
      <c r="M59" s="71">
        <v>1</v>
      </c>
      <c r="N59" s="71" t="s">
        <v>27</v>
      </c>
      <c r="O59" s="28">
        <v>3200000</v>
      </c>
      <c r="P59" s="27">
        <f t="shared" si="1"/>
        <v>100</v>
      </c>
      <c r="Q59" s="40">
        <v>0</v>
      </c>
      <c r="R59" s="40">
        <v>0</v>
      </c>
      <c r="S59" s="40">
        <v>3200000</v>
      </c>
      <c r="T59" s="40">
        <v>0</v>
      </c>
      <c r="U59" s="30"/>
      <c r="V59" s="31"/>
      <c r="W59" s="31"/>
    </row>
    <row r="60" spans="1:24" s="33" customFormat="1" ht="26.25" customHeight="1" x14ac:dyDescent="0.25">
      <c r="A60" s="80">
        <v>3</v>
      </c>
      <c r="B60" s="80">
        <v>3</v>
      </c>
      <c r="C60" s="80">
        <v>93</v>
      </c>
      <c r="D60" s="121"/>
      <c r="E60" s="26"/>
      <c r="F60" s="26"/>
      <c r="G60" s="26"/>
      <c r="H60" s="83" t="s">
        <v>150</v>
      </c>
      <c r="I60" s="36" t="s">
        <v>151</v>
      </c>
      <c r="J60" s="71">
        <v>1</v>
      </c>
      <c r="K60" s="71" t="s">
        <v>27</v>
      </c>
      <c r="L60" s="48">
        <v>2137500</v>
      </c>
      <c r="M60" s="71">
        <v>1</v>
      </c>
      <c r="N60" s="71" t="s">
        <v>27</v>
      </c>
      <c r="O60" s="28">
        <v>2137500</v>
      </c>
      <c r="P60" s="27">
        <f t="shared" si="1"/>
        <v>100</v>
      </c>
      <c r="Q60" s="40">
        <v>0</v>
      </c>
      <c r="R60" s="40">
        <v>0</v>
      </c>
      <c r="S60" s="40">
        <f>O60</f>
        <v>2137500</v>
      </c>
      <c r="T60" s="40">
        <v>0</v>
      </c>
      <c r="U60" s="30"/>
      <c r="V60" s="31"/>
      <c r="W60" s="31"/>
    </row>
    <row r="61" spans="1:24" s="33" customFormat="1" x14ac:dyDescent="0.25">
      <c r="A61" s="80">
        <v>3</v>
      </c>
      <c r="B61" s="80">
        <v>4</v>
      </c>
      <c r="C61" s="80">
        <v>92</v>
      </c>
      <c r="D61" s="121"/>
      <c r="E61" s="26"/>
      <c r="F61" s="26"/>
      <c r="G61" s="26"/>
      <c r="H61" s="83" t="s">
        <v>152</v>
      </c>
      <c r="I61" s="36" t="s">
        <v>153</v>
      </c>
      <c r="J61" s="71">
        <v>12</v>
      </c>
      <c r="K61" s="71" t="s">
        <v>60</v>
      </c>
      <c r="L61" s="48">
        <v>7888400</v>
      </c>
      <c r="M61" s="71">
        <v>12</v>
      </c>
      <c r="N61" s="71" t="s">
        <v>60</v>
      </c>
      <c r="O61" s="48">
        <v>7888400</v>
      </c>
      <c r="P61" s="27">
        <f t="shared" si="1"/>
        <v>100</v>
      </c>
      <c r="Q61" s="40">
        <v>7888400</v>
      </c>
      <c r="R61" s="40"/>
      <c r="S61" s="26"/>
      <c r="T61" s="40"/>
      <c r="U61" s="30"/>
      <c r="V61" s="31"/>
    </row>
    <row r="62" spans="1:24" s="33" customFormat="1" x14ac:dyDescent="0.25">
      <c r="A62" s="80">
        <v>3</v>
      </c>
      <c r="B62" s="80">
        <v>4</v>
      </c>
      <c r="C62" s="80">
        <v>95</v>
      </c>
      <c r="D62" s="121"/>
      <c r="E62" s="26"/>
      <c r="F62" s="26"/>
      <c r="G62" s="26"/>
      <c r="H62" s="84" t="s">
        <v>154</v>
      </c>
      <c r="I62" s="36" t="s">
        <v>155</v>
      </c>
      <c r="J62" s="71">
        <v>1</v>
      </c>
      <c r="K62" s="71" t="s">
        <v>27</v>
      </c>
      <c r="L62" s="28">
        <v>3000000</v>
      </c>
      <c r="M62" s="71">
        <v>1</v>
      </c>
      <c r="N62" s="71" t="s">
        <v>27</v>
      </c>
      <c r="O62" s="28">
        <v>3000000</v>
      </c>
      <c r="P62" s="27">
        <f t="shared" si="1"/>
        <v>100</v>
      </c>
      <c r="Q62" s="40">
        <v>0</v>
      </c>
      <c r="R62" s="40">
        <v>0</v>
      </c>
      <c r="S62" s="40">
        <v>3000000</v>
      </c>
      <c r="T62" s="40">
        <v>0</v>
      </c>
      <c r="U62" s="30"/>
      <c r="V62" s="31"/>
    </row>
    <row r="63" spans="1:24" s="33" customFormat="1" ht="22.5" x14ac:dyDescent="0.25">
      <c r="A63" s="80">
        <v>3</v>
      </c>
      <c r="B63" s="80">
        <v>4</v>
      </c>
      <c r="C63" s="82">
        <v>96</v>
      </c>
      <c r="D63" s="121"/>
      <c r="E63" s="26"/>
      <c r="F63" s="26"/>
      <c r="G63" s="26"/>
      <c r="H63" s="83" t="s">
        <v>156</v>
      </c>
      <c r="I63" s="36" t="s">
        <v>157</v>
      </c>
      <c r="J63" s="71">
        <v>1</v>
      </c>
      <c r="K63" s="71" t="s">
        <v>27</v>
      </c>
      <c r="L63" s="38">
        <v>6124200</v>
      </c>
      <c r="M63" s="71">
        <v>1</v>
      </c>
      <c r="N63" s="71" t="s">
        <v>27</v>
      </c>
      <c r="O63" s="38">
        <v>6124200</v>
      </c>
      <c r="P63" s="27">
        <f t="shared" si="1"/>
        <v>100</v>
      </c>
      <c r="Q63" s="40"/>
      <c r="R63" s="40"/>
      <c r="S63" s="40">
        <v>6124200</v>
      </c>
      <c r="T63" s="40"/>
      <c r="U63" s="30"/>
      <c r="V63" s="31"/>
    </row>
    <row r="64" spans="1:24" s="33" customFormat="1" x14ac:dyDescent="0.25">
      <c r="A64" s="80"/>
      <c r="B64" s="80"/>
      <c r="C64" s="82"/>
      <c r="D64" s="121"/>
      <c r="E64" s="26"/>
      <c r="F64" s="26"/>
      <c r="G64" s="26"/>
      <c r="H64" s="83"/>
      <c r="I64" s="36"/>
      <c r="J64" s="71"/>
      <c r="K64" s="71"/>
      <c r="L64" s="38"/>
      <c r="M64" s="70"/>
      <c r="N64" s="71"/>
      <c r="O64" s="38"/>
      <c r="P64" s="27"/>
      <c r="Q64" s="40"/>
      <c r="R64" s="40"/>
      <c r="S64" s="40"/>
      <c r="T64" s="40"/>
      <c r="U64" s="30"/>
      <c r="V64" s="31"/>
    </row>
    <row r="65" spans="1:23" s="33" customFormat="1" x14ac:dyDescent="0.25">
      <c r="A65" s="80">
        <v>4</v>
      </c>
      <c r="B65" s="80"/>
      <c r="C65" s="80"/>
      <c r="D65" s="121"/>
      <c r="E65" s="26"/>
      <c r="F65" s="26"/>
      <c r="G65" s="85" t="s">
        <v>158</v>
      </c>
      <c r="H65" s="86"/>
      <c r="I65" s="36"/>
      <c r="J65" s="71"/>
      <c r="K65" s="71"/>
      <c r="L65" s="28">
        <f>SUM(L66:L68)</f>
        <v>36652500</v>
      </c>
      <c r="M65" s="28"/>
      <c r="N65" s="28">
        <f t="shared" ref="N65:T65" si="6">SUM(N66:N68)</f>
        <v>0</v>
      </c>
      <c r="O65" s="28">
        <f t="shared" si="6"/>
        <v>30474700</v>
      </c>
      <c r="P65" s="27">
        <f t="shared" si="1"/>
        <v>83.144942364095215</v>
      </c>
      <c r="Q65" s="28">
        <f t="shared" si="6"/>
        <v>10690000</v>
      </c>
      <c r="R65" s="28">
        <f t="shared" si="6"/>
        <v>0</v>
      </c>
      <c r="S65" s="28">
        <f t="shared" si="6"/>
        <v>19784700</v>
      </c>
      <c r="T65" s="28">
        <f t="shared" si="6"/>
        <v>0</v>
      </c>
      <c r="U65" s="30"/>
      <c r="V65" s="31"/>
      <c r="W65" s="87"/>
    </row>
    <row r="66" spans="1:23" s="33" customFormat="1" x14ac:dyDescent="0.25">
      <c r="A66" s="80">
        <v>4</v>
      </c>
      <c r="B66" s="80">
        <v>3</v>
      </c>
      <c r="C66" s="82" t="s">
        <v>64</v>
      </c>
      <c r="D66" s="121"/>
      <c r="E66" s="26"/>
      <c r="F66" s="26"/>
      <c r="G66" s="88"/>
      <c r="H66" s="89" t="s">
        <v>159</v>
      </c>
      <c r="I66" s="36" t="s">
        <v>160</v>
      </c>
      <c r="J66" s="71">
        <v>1</v>
      </c>
      <c r="K66" s="71" t="s">
        <v>99</v>
      </c>
      <c r="L66" s="38">
        <v>1290000</v>
      </c>
      <c r="M66" s="70">
        <v>0</v>
      </c>
      <c r="N66" s="71" t="s">
        <v>99</v>
      </c>
      <c r="O66" s="38">
        <v>0</v>
      </c>
      <c r="P66" s="27">
        <f t="shared" si="1"/>
        <v>0</v>
      </c>
      <c r="Q66" s="40"/>
      <c r="R66" s="40"/>
      <c r="S66" s="40"/>
      <c r="T66" s="40"/>
      <c r="U66" s="30"/>
      <c r="V66" s="31"/>
    </row>
    <row r="67" spans="1:23" s="33" customFormat="1" x14ac:dyDescent="0.25">
      <c r="A67" s="80">
        <v>4</v>
      </c>
      <c r="B67" s="80">
        <v>6</v>
      </c>
      <c r="C67" s="82" t="s">
        <v>61</v>
      </c>
      <c r="D67" s="121"/>
      <c r="E67" s="26"/>
      <c r="F67" s="26"/>
      <c r="G67" s="88"/>
      <c r="H67" s="89" t="s">
        <v>161</v>
      </c>
      <c r="I67" s="36" t="s">
        <v>162</v>
      </c>
      <c r="J67" s="71">
        <v>1</v>
      </c>
      <c r="K67" s="71" t="s">
        <v>99</v>
      </c>
      <c r="L67" s="38">
        <v>4872500</v>
      </c>
      <c r="M67" s="70">
        <v>0</v>
      </c>
      <c r="N67" s="71" t="s">
        <v>99</v>
      </c>
      <c r="O67" s="38">
        <v>0</v>
      </c>
      <c r="P67" s="27">
        <f t="shared" si="1"/>
        <v>0</v>
      </c>
      <c r="Q67" s="40"/>
      <c r="R67" s="40"/>
      <c r="S67" s="40"/>
      <c r="T67" s="40"/>
      <c r="U67" s="30"/>
      <c r="V67" s="31"/>
    </row>
    <row r="68" spans="1:23" s="33" customFormat="1" x14ac:dyDescent="0.25">
      <c r="A68" s="80">
        <v>4</v>
      </c>
      <c r="B68" s="80">
        <v>7</v>
      </c>
      <c r="C68" s="82" t="s">
        <v>61</v>
      </c>
      <c r="D68" s="121"/>
      <c r="E68" s="26"/>
      <c r="F68" s="26"/>
      <c r="G68" s="88"/>
      <c r="H68" s="89" t="s">
        <v>163</v>
      </c>
      <c r="I68" s="36" t="s">
        <v>164</v>
      </c>
      <c r="J68" s="71">
        <v>1</v>
      </c>
      <c r="K68" s="71" t="s">
        <v>83</v>
      </c>
      <c r="L68" s="38">
        <v>30490000</v>
      </c>
      <c r="M68" s="71">
        <v>1</v>
      </c>
      <c r="N68" s="71" t="s">
        <v>83</v>
      </c>
      <c r="O68" s="38">
        <v>30474700</v>
      </c>
      <c r="P68" s="27">
        <f t="shared" si="1"/>
        <v>99.949819612987866</v>
      </c>
      <c r="Q68" s="40">
        <v>10690000</v>
      </c>
      <c r="R68" s="40"/>
      <c r="S68" s="40">
        <v>19784700</v>
      </c>
      <c r="T68" s="40"/>
      <c r="U68" s="30"/>
      <c r="V68" s="31"/>
    </row>
    <row r="69" spans="1:23" s="33" customFormat="1" x14ac:dyDescent="0.25">
      <c r="A69" s="80"/>
      <c r="B69" s="80"/>
      <c r="C69" s="80"/>
      <c r="D69" s="121"/>
      <c r="E69" s="26"/>
      <c r="F69" s="26"/>
      <c r="G69" s="90"/>
      <c r="H69" s="91"/>
      <c r="I69" s="36"/>
      <c r="J69" s="71"/>
      <c r="K69" s="71"/>
      <c r="L69" s="38"/>
      <c r="M69" s="26"/>
      <c r="N69" s="26"/>
      <c r="O69" s="38"/>
      <c r="P69" s="27"/>
      <c r="Q69" s="40"/>
      <c r="R69" s="40"/>
      <c r="S69" s="40"/>
      <c r="T69" s="26"/>
      <c r="U69" s="30"/>
      <c r="V69" s="31"/>
    </row>
    <row r="70" spans="1:23" s="33" customFormat="1" x14ac:dyDescent="0.25">
      <c r="A70" s="80">
        <v>5</v>
      </c>
      <c r="B70" s="80"/>
      <c r="C70" s="80"/>
      <c r="D70" s="121"/>
      <c r="E70" s="26"/>
      <c r="F70" s="26"/>
      <c r="G70" s="386" t="s">
        <v>165</v>
      </c>
      <c r="H70" s="386"/>
      <c r="I70" s="36"/>
      <c r="J70" s="71"/>
      <c r="K70" s="71"/>
      <c r="L70" s="28">
        <f>SUM(L71:L72)</f>
        <v>107093500</v>
      </c>
      <c r="M70" s="28">
        <v>0</v>
      </c>
      <c r="N70" s="28">
        <v>0</v>
      </c>
      <c r="O70" s="28">
        <f t="shared" ref="O70" si="7">SUM(O71:O72)</f>
        <v>99298500</v>
      </c>
      <c r="P70" s="27"/>
      <c r="Q70" s="28">
        <f t="shared" ref="Q70:T70" si="8">SUM(Q71:Q72)</f>
        <v>99298500</v>
      </c>
      <c r="R70" s="28">
        <f t="shared" si="8"/>
        <v>0</v>
      </c>
      <c r="S70" s="28">
        <f t="shared" si="8"/>
        <v>0</v>
      </c>
      <c r="T70" s="28">
        <f t="shared" si="8"/>
        <v>0</v>
      </c>
      <c r="U70" s="30"/>
      <c r="V70" s="31"/>
    </row>
    <row r="71" spans="1:23" s="33" customFormat="1" ht="24.75" customHeight="1" x14ac:dyDescent="0.25">
      <c r="A71" s="80">
        <v>5</v>
      </c>
      <c r="B71" s="80">
        <v>1</v>
      </c>
      <c r="C71" s="82" t="s">
        <v>57</v>
      </c>
      <c r="D71" s="121"/>
      <c r="E71" s="26"/>
      <c r="F71" s="26"/>
      <c r="G71" s="90"/>
      <c r="H71" s="91" t="s">
        <v>166</v>
      </c>
      <c r="I71" s="36" t="s">
        <v>167</v>
      </c>
      <c r="J71" s="71">
        <v>7</v>
      </c>
      <c r="K71" s="71" t="s">
        <v>168</v>
      </c>
      <c r="L71" s="48">
        <v>26093500</v>
      </c>
      <c r="M71" s="71">
        <v>7</v>
      </c>
      <c r="N71" s="71" t="s">
        <v>60</v>
      </c>
      <c r="O71" s="38">
        <v>18298500</v>
      </c>
      <c r="P71" s="27">
        <f t="shared" si="1"/>
        <v>70.126659896142712</v>
      </c>
      <c r="Q71" s="40">
        <f>O71</f>
        <v>18298500</v>
      </c>
      <c r="R71" s="40">
        <v>0</v>
      </c>
      <c r="S71" s="40">
        <v>0</v>
      </c>
      <c r="T71" s="40">
        <v>0</v>
      </c>
      <c r="U71" s="92"/>
      <c r="W71" s="31"/>
    </row>
    <row r="72" spans="1:23" s="33" customFormat="1" ht="24.75" customHeight="1" x14ac:dyDescent="0.25">
      <c r="A72" s="80">
        <v>5</v>
      </c>
      <c r="B72" s="80">
        <v>3</v>
      </c>
      <c r="C72" s="82" t="s">
        <v>57</v>
      </c>
      <c r="D72" s="121"/>
      <c r="E72" s="26"/>
      <c r="F72" s="26"/>
      <c r="G72" s="90"/>
      <c r="H72" s="91" t="s">
        <v>169</v>
      </c>
      <c r="I72" s="36" t="s">
        <v>170</v>
      </c>
      <c r="J72" s="71">
        <v>30</v>
      </c>
      <c r="K72" s="71" t="s">
        <v>136</v>
      </c>
      <c r="L72" s="48">
        <v>81000000</v>
      </c>
      <c r="M72" s="71">
        <v>30</v>
      </c>
      <c r="N72" s="71" t="s">
        <v>136</v>
      </c>
      <c r="O72" s="38">
        <v>81000000</v>
      </c>
      <c r="P72" s="27">
        <f t="shared" si="1"/>
        <v>100</v>
      </c>
      <c r="Q72" s="40">
        <f>O72</f>
        <v>81000000</v>
      </c>
      <c r="R72" s="40">
        <v>0</v>
      </c>
      <c r="S72" s="40">
        <v>0</v>
      </c>
      <c r="T72" s="40">
        <v>0</v>
      </c>
      <c r="U72" s="92"/>
      <c r="W72" s="31"/>
    </row>
    <row r="73" spans="1:23" s="33" customFormat="1" x14ac:dyDescent="0.25">
      <c r="A73" s="80"/>
      <c r="B73" s="80"/>
      <c r="C73" s="80"/>
      <c r="D73" s="122"/>
      <c r="E73" s="93"/>
      <c r="F73" s="93"/>
      <c r="G73" s="94"/>
      <c r="H73" s="81" t="s">
        <v>171</v>
      </c>
      <c r="I73" s="36"/>
      <c r="J73" s="71"/>
      <c r="K73" s="71"/>
      <c r="L73" s="95">
        <f t="shared" ref="L73:N73" si="9">L70+L65+L55+L35+L16</f>
        <v>1838122568</v>
      </c>
      <c r="M73" s="95"/>
      <c r="N73" s="95">
        <f t="shared" si="9"/>
        <v>0</v>
      </c>
      <c r="O73" s="95">
        <f>O70+O65+O55+O35+O16</f>
        <v>1787160721.9000001</v>
      </c>
      <c r="P73" s="49"/>
      <c r="Q73" s="95">
        <f t="shared" ref="Q73:S73" si="10">Q70+Q65+Q55+Q35+Q16</f>
        <v>950756763</v>
      </c>
      <c r="R73" s="95">
        <f t="shared" si="10"/>
        <v>593249522.89999998</v>
      </c>
      <c r="S73" s="95">
        <f t="shared" si="10"/>
        <v>243154436</v>
      </c>
      <c r="T73" s="40">
        <v>0</v>
      </c>
      <c r="U73" s="92"/>
      <c r="W73" s="31"/>
    </row>
    <row r="74" spans="1:23" x14ac:dyDescent="0.25">
      <c r="Q74" s="98"/>
      <c r="R74" s="98"/>
      <c r="S74" s="98"/>
      <c r="W74" s="98"/>
    </row>
    <row r="75" spans="1:23" x14ac:dyDescent="0.25">
      <c r="P75" s="387" t="s">
        <v>560</v>
      </c>
      <c r="Q75" s="379"/>
      <c r="R75" s="379"/>
      <c r="S75" s="379"/>
      <c r="T75" s="379"/>
    </row>
    <row r="76" spans="1:23" x14ac:dyDescent="0.25">
      <c r="P76" s="379" t="s">
        <v>172</v>
      </c>
      <c r="Q76" s="379"/>
      <c r="R76" s="379"/>
      <c r="S76" s="379"/>
      <c r="T76" s="379"/>
    </row>
    <row r="80" spans="1:23" x14ac:dyDescent="0.25">
      <c r="P80" s="380" t="s">
        <v>33</v>
      </c>
      <c r="Q80" s="380"/>
      <c r="R80" s="380"/>
      <c r="S80" s="380"/>
      <c r="T80" s="380"/>
    </row>
  </sheetData>
  <mergeCells count="21">
    <mergeCell ref="A8:T8"/>
    <mergeCell ref="A9:T9"/>
    <mergeCell ref="A10:T10"/>
    <mergeCell ref="A12:F14"/>
    <mergeCell ref="G12:H14"/>
    <mergeCell ref="I12:I14"/>
    <mergeCell ref="J12:P12"/>
    <mergeCell ref="Q12:T12"/>
    <mergeCell ref="J13:L13"/>
    <mergeCell ref="M13:P13"/>
    <mergeCell ref="Q13:Q14"/>
    <mergeCell ref="R13:R14"/>
    <mergeCell ref="S13:S14"/>
    <mergeCell ref="T13:T14"/>
    <mergeCell ref="P76:T76"/>
    <mergeCell ref="P80:T80"/>
    <mergeCell ref="A15:F15"/>
    <mergeCell ref="G15:H15"/>
    <mergeCell ref="G16:H16"/>
    <mergeCell ref="G70:H70"/>
    <mergeCell ref="P75:T75"/>
  </mergeCells>
  <pageMargins left="0.18" right="0.2" top="0.33" bottom="0.25" header="0.31496062992125984" footer="0.31496062992125984"/>
  <pageSetup paperSize="5" scale="7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7F4D-33C5-47CC-81AB-0E43B8BEFEDE}">
  <dimension ref="A2:I39"/>
  <sheetViews>
    <sheetView zoomScaleNormal="100" workbookViewId="0">
      <selection activeCell="K8" sqref="K8"/>
    </sheetView>
  </sheetViews>
  <sheetFormatPr defaultRowHeight="15" x14ac:dyDescent="0.25"/>
  <cols>
    <col min="1" max="1" width="2.7109375" style="1" customWidth="1"/>
    <col min="2" max="2" width="29.5703125" style="1" customWidth="1"/>
    <col min="3" max="3" width="15.140625" style="1" customWidth="1"/>
    <col min="4" max="4" width="12.5703125" style="1" customWidth="1"/>
    <col min="5" max="5" width="6.140625" style="1" customWidth="1"/>
    <col min="6" max="6" width="5.85546875" style="1" customWidth="1"/>
    <col min="7" max="7" width="11.5703125" style="1" customWidth="1"/>
    <col min="8" max="8" width="11.7109375" style="1" customWidth="1"/>
    <col min="9" max="16384" width="9.140625" style="1"/>
  </cols>
  <sheetData>
    <row r="2" spans="1:9" ht="15.75" x14ac:dyDescent="0.25">
      <c r="D2" s="2" t="s">
        <v>0</v>
      </c>
    </row>
    <row r="3" spans="1:9" ht="15.75" x14ac:dyDescent="0.25">
      <c r="D3" s="2" t="s">
        <v>1</v>
      </c>
    </row>
    <row r="4" spans="1:9" ht="15.75" x14ac:dyDescent="0.25">
      <c r="D4" s="2" t="s">
        <v>558</v>
      </c>
    </row>
    <row r="5" spans="1:9" ht="15.75" x14ac:dyDescent="0.25">
      <c r="D5" s="2" t="s">
        <v>2</v>
      </c>
    </row>
    <row r="6" spans="1:9" ht="15.75" x14ac:dyDescent="0.25">
      <c r="D6" s="2" t="s">
        <v>3</v>
      </c>
    </row>
    <row r="7" spans="1:9" ht="15.75" x14ac:dyDescent="0.25">
      <c r="D7" s="3" t="s">
        <v>4</v>
      </c>
    </row>
    <row r="10" spans="1:9" ht="16.5" x14ac:dyDescent="0.3">
      <c r="A10" s="397" t="s">
        <v>5</v>
      </c>
      <c r="B10" s="397"/>
      <c r="C10" s="397"/>
      <c r="D10" s="397"/>
      <c r="E10" s="397"/>
      <c r="F10" s="397"/>
      <c r="G10" s="397"/>
      <c r="H10" s="397"/>
    </row>
    <row r="11" spans="1:9" ht="19.5" customHeight="1" x14ac:dyDescent="0.25">
      <c r="A11" s="4" t="s">
        <v>6</v>
      </c>
      <c r="B11" s="3"/>
      <c r="C11" s="5" t="s">
        <v>7</v>
      </c>
      <c r="D11" s="4"/>
      <c r="E11" s="4"/>
      <c r="F11" s="4"/>
      <c r="G11" s="4"/>
      <c r="H11" s="4"/>
    </row>
    <row r="12" spans="1:9" ht="18.75" customHeight="1" x14ac:dyDescent="0.25">
      <c r="A12" s="4" t="s">
        <v>8</v>
      </c>
      <c r="B12" s="3"/>
      <c r="C12" s="5" t="s">
        <v>9</v>
      </c>
      <c r="D12" s="4"/>
      <c r="E12" s="4"/>
      <c r="F12" s="4"/>
      <c r="G12" s="4"/>
      <c r="H12" s="4"/>
    </row>
    <row r="13" spans="1:9" ht="18.75" customHeight="1" x14ac:dyDescent="0.25">
      <c r="A13" s="4" t="s">
        <v>10</v>
      </c>
      <c r="B13" s="3"/>
      <c r="C13" s="5" t="s">
        <v>11</v>
      </c>
      <c r="D13" s="4"/>
      <c r="E13" s="4"/>
      <c r="F13" s="4"/>
      <c r="G13" s="4"/>
      <c r="H13" s="4"/>
    </row>
    <row r="14" spans="1:9" ht="18.75" customHeight="1" x14ac:dyDescent="0.25">
      <c r="A14" s="4" t="s">
        <v>12</v>
      </c>
      <c r="B14" s="3"/>
      <c r="C14" s="5" t="s">
        <v>13</v>
      </c>
      <c r="D14" s="4"/>
      <c r="E14" s="4"/>
      <c r="F14" s="4"/>
      <c r="G14" s="4"/>
      <c r="H14" s="4"/>
    </row>
    <row r="15" spans="1:9" x14ac:dyDescent="0.25">
      <c r="A15" s="4"/>
      <c r="B15" s="4"/>
      <c r="C15" s="4"/>
      <c r="D15" s="4"/>
      <c r="E15" s="4"/>
      <c r="F15" s="4"/>
      <c r="G15" s="4"/>
      <c r="H15" s="4"/>
    </row>
    <row r="16" spans="1:9" ht="16.5" x14ac:dyDescent="0.3">
      <c r="A16" s="398" t="s">
        <v>14</v>
      </c>
      <c r="B16" s="399" t="s">
        <v>15</v>
      </c>
      <c r="C16" s="400" t="s">
        <v>16</v>
      </c>
      <c r="D16" s="400"/>
      <c r="E16" s="400"/>
      <c r="F16" s="400"/>
      <c r="G16" s="400" t="s">
        <v>17</v>
      </c>
      <c r="H16" s="400"/>
      <c r="I16" s="6"/>
    </row>
    <row r="17" spans="1:9" ht="16.5" x14ac:dyDescent="0.3">
      <c r="A17" s="398"/>
      <c r="B17" s="399"/>
      <c r="C17" s="7" t="s">
        <v>18</v>
      </c>
      <c r="D17" s="7" t="s">
        <v>19</v>
      </c>
      <c r="E17" s="7" t="s">
        <v>20</v>
      </c>
      <c r="F17" s="7" t="s">
        <v>21</v>
      </c>
      <c r="G17" s="7" t="s">
        <v>22</v>
      </c>
      <c r="H17" s="7" t="s">
        <v>23</v>
      </c>
      <c r="I17" s="6"/>
    </row>
    <row r="18" spans="1:9" s="12" customFormat="1" ht="25.5" customHeight="1" x14ac:dyDescent="0.25">
      <c r="A18" s="8">
        <v>1</v>
      </c>
      <c r="B18" s="8" t="s">
        <v>24</v>
      </c>
      <c r="C18" s="9" t="s">
        <v>25</v>
      </c>
      <c r="D18" s="8" t="s">
        <v>26</v>
      </c>
      <c r="E18" s="8">
        <v>1</v>
      </c>
      <c r="F18" s="8" t="s">
        <v>27</v>
      </c>
      <c r="G18" s="10">
        <v>100000000</v>
      </c>
      <c r="H18" s="8" t="s">
        <v>28</v>
      </c>
      <c r="I18" s="11"/>
    </row>
    <row r="19" spans="1:9" s="12" customFormat="1" ht="18.75" customHeight="1" x14ac:dyDescent="0.25">
      <c r="A19" s="8">
        <v>2</v>
      </c>
      <c r="B19" s="8" t="s">
        <v>29</v>
      </c>
      <c r="C19" s="8" t="s">
        <v>30</v>
      </c>
      <c r="D19" s="8" t="s">
        <v>31</v>
      </c>
      <c r="E19" s="8">
        <v>40</v>
      </c>
      <c r="F19" s="8" t="s">
        <v>27</v>
      </c>
      <c r="G19" s="10">
        <v>700000000</v>
      </c>
      <c r="H19" s="8" t="s">
        <v>32</v>
      </c>
      <c r="I19" s="11"/>
    </row>
    <row r="20" spans="1:9" ht="16.5" x14ac:dyDescent="0.3">
      <c r="A20" s="13"/>
      <c r="B20" s="13"/>
      <c r="C20" s="13"/>
      <c r="D20" s="13"/>
      <c r="E20" s="13"/>
      <c r="F20" s="13"/>
      <c r="G20" s="13"/>
      <c r="H20" s="13"/>
      <c r="I20" s="6"/>
    </row>
    <row r="21" spans="1:9" ht="16.5" x14ac:dyDescent="0.3">
      <c r="A21" s="13"/>
      <c r="B21" s="13"/>
      <c r="C21" s="13"/>
      <c r="D21" s="13"/>
      <c r="E21" s="13"/>
      <c r="F21" s="13" t="s">
        <v>557</v>
      </c>
      <c r="G21" s="13"/>
      <c r="H21" s="13"/>
      <c r="I21" s="6"/>
    </row>
    <row r="22" spans="1:9" ht="16.5" x14ac:dyDescent="0.3">
      <c r="A22" s="13"/>
      <c r="B22" s="13"/>
      <c r="C22" s="13"/>
      <c r="D22" s="13"/>
      <c r="E22" s="13"/>
      <c r="F22" s="401" t="s">
        <v>555</v>
      </c>
      <c r="G22" s="401"/>
      <c r="H22" s="13"/>
      <c r="I22" s="6"/>
    </row>
    <row r="23" spans="1:9" ht="16.5" x14ac:dyDescent="0.3">
      <c r="A23" s="13"/>
      <c r="B23" s="13"/>
      <c r="C23" s="13"/>
      <c r="D23" s="13"/>
      <c r="E23" s="13"/>
      <c r="F23" s="13"/>
      <c r="G23" s="13"/>
      <c r="H23" s="13"/>
      <c r="I23" s="6"/>
    </row>
    <row r="24" spans="1:9" ht="16.5" x14ac:dyDescent="0.3">
      <c r="A24" s="13"/>
      <c r="B24" s="13"/>
      <c r="C24" s="13"/>
      <c r="D24" s="13"/>
      <c r="E24" s="13"/>
      <c r="F24" s="13"/>
      <c r="G24" s="13"/>
      <c r="H24" s="13"/>
      <c r="I24" s="6"/>
    </row>
    <row r="25" spans="1:9" ht="16.5" x14ac:dyDescent="0.3">
      <c r="A25" s="13"/>
      <c r="B25" s="13"/>
      <c r="C25" s="13"/>
      <c r="D25" s="13"/>
      <c r="E25" s="13"/>
      <c r="F25" s="13"/>
      <c r="G25" s="13"/>
      <c r="H25" s="13"/>
      <c r="I25" s="6"/>
    </row>
    <row r="26" spans="1:9" x14ac:dyDescent="0.25">
      <c r="A26" s="4"/>
      <c r="B26" s="4"/>
      <c r="C26" s="4"/>
      <c r="D26" s="4"/>
      <c r="E26" s="4"/>
      <c r="F26" s="396" t="s">
        <v>33</v>
      </c>
      <c r="G26" s="396"/>
      <c r="H26" s="4"/>
    </row>
    <row r="27" spans="1:9" x14ac:dyDescent="0.25">
      <c r="A27" s="4"/>
      <c r="B27" s="4"/>
      <c r="C27" s="4"/>
      <c r="D27" s="4"/>
      <c r="E27" s="4"/>
      <c r="F27" s="4"/>
      <c r="G27" s="4"/>
      <c r="H27" s="4"/>
    </row>
    <row r="28" spans="1:9" x14ac:dyDescent="0.25">
      <c r="A28" s="4"/>
      <c r="B28" s="4"/>
      <c r="C28" s="4"/>
      <c r="D28" s="4"/>
      <c r="E28" s="4"/>
      <c r="F28" s="4"/>
      <c r="G28" s="4"/>
      <c r="H28" s="4"/>
    </row>
    <row r="29" spans="1:9" x14ac:dyDescent="0.25">
      <c r="A29" s="4"/>
      <c r="B29" s="4"/>
      <c r="C29" s="4"/>
      <c r="D29" s="4"/>
      <c r="E29" s="4"/>
      <c r="F29" s="4"/>
      <c r="G29" s="4"/>
      <c r="H29" s="4"/>
    </row>
    <row r="30" spans="1:9" x14ac:dyDescent="0.25">
      <c r="A30" s="4"/>
      <c r="B30" s="4"/>
      <c r="C30" s="4"/>
      <c r="D30" s="4"/>
      <c r="E30" s="4"/>
      <c r="F30" s="4"/>
      <c r="G30" s="4"/>
      <c r="H30" s="4"/>
    </row>
    <row r="31" spans="1:9" x14ac:dyDescent="0.25">
      <c r="A31" s="4"/>
      <c r="B31" s="4"/>
      <c r="C31" s="4"/>
      <c r="D31" s="4"/>
      <c r="E31" s="4"/>
      <c r="F31" s="4"/>
      <c r="G31" s="4"/>
      <c r="H31" s="4"/>
    </row>
    <row r="32" spans="1:9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  <c r="G39" s="4"/>
      <c r="H39" s="4"/>
    </row>
  </sheetData>
  <mergeCells count="7">
    <mergeCell ref="F26:G26"/>
    <mergeCell ref="A10:H10"/>
    <mergeCell ref="A16:A17"/>
    <mergeCell ref="B16:B17"/>
    <mergeCell ref="C16:F16"/>
    <mergeCell ref="G16:H16"/>
    <mergeCell ref="F22:G22"/>
  </mergeCells>
  <pageMargins left="0.74803149606299213" right="0.19685039370078741" top="0.74803149606299213" bottom="0.74803149606299213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CALK </vt:lpstr>
      <vt:lpstr>ASET 2020 </vt:lpstr>
      <vt:lpstr>Sheet1</vt:lpstr>
      <vt:lpstr>REALISASI</vt:lpstr>
      <vt:lpstr>sektoral</vt:lpstr>
      <vt:lpstr>'CALK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ariscarik</dc:creator>
  <cp:lastModifiedBy>ariscarik</cp:lastModifiedBy>
  <cp:lastPrinted>2021-02-05T02:06:11Z</cp:lastPrinted>
  <dcterms:created xsi:type="dcterms:W3CDTF">2021-01-19T04:54:41Z</dcterms:created>
  <dcterms:modified xsi:type="dcterms:W3CDTF">2021-02-18T07:45:42Z</dcterms:modified>
</cp:coreProperties>
</file>